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10" r:id="rId6"/>
    <sheet name="Лист7" sheetId="6" r:id="rId7"/>
    <sheet name="Лист8" sheetId="7" r:id="rId8"/>
    <sheet name="Лист9" sheetId="8" r:id="rId9"/>
    <sheet name="Лист10" sheetId="9" r:id="rId10"/>
    <sheet name="Лист11" sheetId="11" r:id="rId11"/>
    <sheet name="Лист12" sheetId="12" r:id="rId12"/>
  </sheets>
  <calcPr calcId="145621"/>
</workbook>
</file>

<file path=xl/calcChain.xml><?xml version="1.0" encoding="utf-8"?>
<calcChain xmlns="http://schemas.openxmlformats.org/spreadsheetml/2006/main">
  <c r="O15" i="9" l="1"/>
  <c r="N15" i="9"/>
  <c r="K15" i="9"/>
  <c r="J15" i="9"/>
  <c r="I15" i="9"/>
  <c r="AB14" i="8"/>
  <c r="AA14" i="8"/>
  <c r="Z14" i="8"/>
  <c r="Y14" i="8"/>
  <c r="X14" i="8"/>
  <c r="W14" i="8"/>
  <c r="V14" i="8"/>
  <c r="U14" i="8"/>
  <c r="N12" i="8"/>
  <c r="O11" i="8"/>
  <c r="N11" i="8"/>
  <c r="K11" i="8"/>
  <c r="J11" i="8"/>
  <c r="I11" i="8"/>
  <c r="J14" i="10"/>
  <c r="I14" i="10"/>
  <c r="H14" i="10"/>
  <c r="O13" i="10"/>
  <c r="N13" i="10"/>
  <c r="I10" i="1"/>
  <c r="I19" i="1"/>
  <c r="I20" i="1" l="1"/>
  <c r="I12" i="3"/>
  <c r="J12" i="3"/>
  <c r="K12" i="3"/>
  <c r="N12" i="3"/>
  <c r="O12" i="3"/>
  <c r="E19" i="3"/>
  <c r="F19" i="3"/>
  <c r="G19" i="3"/>
  <c r="H19" i="3"/>
  <c r="J19" i="3"/>
  <c r="L19" i="3"/>
  <c r="M19" i="3"/>
  <c r="N19" i="3"/>
  <c r="O19" i="3"/>
  <c r="AB12" i="9" l="1"/>
  <c r="AB19" i="9" s="1"/>
  <c r="AA12" i="9"/>
  <c r="Y19" i="9"/>
  <c r="X12" i="9"/>
  <c r="W19" i="9"/>
  <c r="V12" i="9"/>
  <c r="S19" i="9"/>
  <c r="Q19" i="9"/>
  <c r="V18" i="8"/>
  <c r="W18" i="8"/>
  <c r="X18" i="8"/>
  <c r="Y18" i="8"/>
  <c r="Z18" i="8"/>
  <c r="AA18" i="8"/>
  <c r="E18" i="6"/>
  <c r="H18" i="6"/>
  <c r="I12" i="6"/>
  <c r="I18" i="6" s="1"/>
  <c r="K12" i="6"/>
  <c r="L18" i="6"/>
  <c r="M18" i="6"/>
  <c r="N12" i="6"/>
  <c r="O12" i="6"/>
  <c r="M19" i="9"/>
  <c r="K19" i="9"/>
  <c r="I19" i="9"/>
  <c r="F19" i="9"/>
  <c r="E19" i="9"/>
  <c r="I11" i="4"/>
  <c r="K11" i="4"/>
  <c r="N11" i="4"/>
  <c r="O11" i="4"/>
  <c r="V12" i="5"/>
  <c r="W12" i="5"/>
  <c r="X12" i="5"/>
  <c r="AA12" i="5"/>
  <c r="AB12" i="5"/>
  <c r="I12" i="7"/>
  <c r="K12" i="7"/>
  <c r="N12" i="7"/>
  <c r="O12" i="7"/>
  <c r="AB18" i="8"/>
  <c r="AA19" i="9"/>
  <c r="R19" i="9"/>
  <c r="T19" i="9"/>
  <c r="U19" i="9"/>
  <c r="V19" i="9"/>
  <c r="X19" i="9"/>
  <c r="Z19" i="9"/>
  <c r="G19" i="9"/>
  <c r="H19" i="9"/>
  <c r="J19" i="9"/>
  <c r="L19" i="9"/>
  <c r="N19" i="9"/>
  <c r="O19" i="9"/>
  <c r="D19" i="9"/>
  <c r="F18" i="6"/>
  <c r="G18" i="6"/>
  <c r="J18" i="6"/>
  <c r="K18" i="6"/>
  <c r="N18" i="6"/>
  <c r="O18" i="6"/>
  <c r="AB11" i="10"/>
  <c r="AA11" i="10"/>
  <c r="X11" i="10"/>
  <c r="V11" i="10"/>
  <c r="E18" i="10" l="1"/>
  <c r="F18" i="10"/>
  <c r="G18" i="10"/>
  <c r="H18" i="10"/>
  <c r="I18" i="10"/>
  <c r="J18" i="10"/>
  <c r="K18" i="10"/>
  <c r="L18" i="10"/>
  <c r="M18" i="10"/>
  <c r="N18" i="10"/>
  <c r="O18" i="10"/>
  <c r="R18" i="10"/>
  <c r="S18" i="10"/>
  <c r="T18" i="10"/>
  <c r="U18" i="10"/>
  <c r="V18" i="10"/>
  <c r="W18" i="10"/>
  <c r="X18" i="10"/>
  <c r="Y18" i="10"/>
  <c r="Z18" i="10"/>
  <c r="AA18" i="10"/>
  <c r="AB18" i="10"/>
  <c r="Q18" i="10"/>
  <c r="I14" i="4"/>
  <c r="J14" i="4"/>
  <c r="K14" i="4"/>
  <c r="N14" i="4"/>
  <c r="O14" i="4"/>
  <c r="O5" i="4"/>
  <c r="R19" i="3"/>
  <c r="S19" i="3"/>
  <c r="T19" i="3"/>
  <c r="U19" i="3"/>
  <c r="V19" i="3"/>
  <c r="W19" i="3"/>
  <c r="X19" i="3"/>
  <c r="Y19" i="3"/>
  <c r="Z19" i="3"/>
  <c r="AA19" i="3"/>
  <c r="AB19" i="3"/>
  <c r="Q19" i="3"/>
  <c r="D19" i="3"/>
  <c r="D10" i="1"/>
  <c r="AB6" i="9" l="1"/>
  <c r="AA6" i="9"/>
  <c r="Z6" i="9"/>
  <c r="Y6" i="9"/>
  <c r="X6" i="9"/>
  <c r="W6" i="9"/>
  <c r="V6" i="9"/>
  <c r="U6" i="9"/>
  <c r="T6" i="9"/>
  <c r="S6" i="9"/>
  <c r="R6" i="9"/>
  <c r="Q6" i="9"/>
  <c r="H18" i="8"/>
  <c r="G18" i="8"/>
  <c r="F18" i="8"/>
  <c r="E18" i="8"/>
  <c r="D18" i="8"/>
  <c r="D18" i="6" l="1"/>
  <c r="R18" i="6"/>
  <c r="S18" i="6"/>
  <c r="T18" i="6"/>
  <c r="U18" i="6"/>
  <c r="V18" i="6"/>
  <c r="W18" i="6"/>
  <c r="X18" i="6"/>
  <c r="Y18" i="6"/>
  <c r="Z18" i="6"/>
  <c r="AA18" i="6"/>
  <c r="AB18" i="6"/>
  <c r="V6" i="10" l="1"/>
  <c r="W6" i="10"/>
  <c r="X6" i="10"/>
  <c r="AA6" i="10"/>
  <c r="AB6" i="10"/>
  <c r="D18" i="10" l="1"/>
  <c r="R19" i="5" l="1"/>
  <c r="S19" i="5"/>
  <c r="T19" i="5"/>
  <c r="U19" i="5"/>
  <c r="V19" i="5"/>
  <c r="W19" i="5"/>
  <c r="X19" i="5"/>
  <c r="Y19" i="5"/>
  <c r="Z19" i="5"/>
  <c r="AA19" i="5"/>
  <c r="AB19" i="5"/>
  <c r="Q19" i="5"/>
  <c r="E19" i="5"/>
  <c r="F19" i="5"/>
  <c r="G19" i="5"/>
  <c r="H19" i="5"/>
  <c r="I19" i="5"/>
  <c r="J19" i="5"/>
  <c r="K19" i="5"/>
  <c r="L19" i="5"/>
  <c r="M19" i="5"/>
  <c r="N19" i="5"/>
  <c r="O19" i="5"/>
  <c r="D19" i="5"/>
  <c r="R6" i="5"/>
  <c r="S6" i="5"/>
  <c r="T6" i="5"/>
  <c r="U6" i="5"/>
  <c r="V6" i="5"/>
  <c r="W6" i="5"/>
  <c r="X6" i="5"/>
  <c r="Y6" i="5"/>
  <c r="Z6" i="5"/>
  <c r="AA6" i="5"/>
  <c r="AB6" i="5"/>
  <c r="Q6" i="5"/>
  <c r="AB14" i="2" l="1"/>
  <c r="H6" i="2"/>
  <c r="I6" i="2"/>
  <c r="J6" i="2"/>
  <c r="K6" i="2"/>
  <c r="N6" i="2"/>
  <c r="O6" i="2"/>
  <c r="D9" i="2"/>
  <c r="AB14" i="1" l="1"/>
  <c r="D19" i="1"/>
  <c r="V5" i="1"/>
  <c r="X5" i="1"/>
  <c r="Q18" i="8" l="1"/>
  <c r="R18" i="8"/>
  <c r="S18" i="8"/>
  <c r="T18" i="8"/>
  <c r="U18" i="8"/>
  <c r="Q18" i="6" l="1"/>
  <c r="R18" i="4"/>
  <c r="P21" i="11" s="1"/>
  <c r="S18" i="4"/>
  <c r="Q21" i="11" s="1"/>
  <c r="T18" i="4"/>
  <c r="R21" i="11" s="1"/>
  <c r="U18" i="4"/>
  <c r="S21" i="11" s="1"/>
  <c r="V18" i="4"/>
  <c r="W18" i="4"/>
  <c r="U21" i="11" s="1"/>
  <c r="X18" i="4"/>
  <c r="V21" i="11" s="1"/>
  <c r="Y18" i="4"/>
  <c r="W21" i="11" s="1"/>
  <c r="Z18" i="4"/>
  <c r="X21" i="11" s="1"/>
  <c r="AA18" i="4"/>
  <c r="Y21" i="11" s="1"/>
  <c r="AB18" i="4"/>
  <c r="Z21" i="11" s="1"/>
  <c r="Q18" i="4"/>
  <c r="O21" i="11" s="1"/>
  <c r="I13" i="3"/>
  <c r="I19" i="3" s="1"/>
  <c r="K13" i="3"/>
  <c r="K19" i="3" s="1"/>
  <c r="I13" i="2"/>
  <c r="K13" i="2"/>
  <c r="K19" i="2" s="1"/>
  <c r="I19" i="11" s="1"/>
  <c r="M13" i="2"/>
  <c r="M19" i="2" s="1"/>
  <c r="K19" i="11" s="1"/>
  <c r="N13" i="2"/>
  <c r="O13" i="2"/>
  <c r="O19" i="2" s="1"/>
  <c r="M19" i="11" s="1"/>
  <c r="N18" i="4"/>
  <c r="L21" i="11" s="1"/>
  <c r="L18" i="4"/>
  <c r="J21" i="11" s="1"/>
  <c r="J18" i="4"/>
  <c r="H21" i="11" s="1"/>
  <c r="R19" i="7"/>
  <c r="S19" i="7"/>
  <c r="T19" i="7"/>
  <c r="U19" i="7"/>
  <c r="V19" i="7"/>
  <c r="W19" i="7"/>
  <c r="X19" i="7"/>
  <c r="Y19" i="7"/>
  <c r="Z19" i="7"/>
  <c r="AA19" i="7"/>
  <c r="AB19" i="7"/>
  <c r="Q19" i="7"/>
  <c r="E19" i="7"/>
  <c r="F19" i="7"/>
  <c r="G19" i="7"/>
  <c r="H19" i="7"/>
  <c r="I19" i="7"/>
  <c r="J19" i="7"/>
  <c r="K19" i="7"/>
  <c r="L19" i="7"/>
  <c r="M19" i="7"/>
  <c r="N19" i="7"/>
  <c r="O19" i="7"/>
  <c r="D19" i="7"/>
  <c r="C25" i="11"/>
  <c r="D25" i="11"/>
  <c r="E25" i="11"/>
  <c r="F25" i="11"/>
  <c r="G25" i="11"/>
  <c r="H25" i="11"/>
  <c r="I25" i="11"/>
  <c r="J25" i="11"/>
  <c r="K25" i="11"/>
  <c r="L25" i="11"/>
  <c r="M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B25" i="11"/>
  <c r="P23" i="11"/>
  <c r="Q23" i="11"/>
  <c r="R23" i="11"/>
  <c r="S23" i="11"/>
  <c r="O23" i="11"/>
  <c r="E23" i="11"/>
  <c r="F23" i="11"/>
  <c r="R19" i="1"/>
  <c r="P18" i="11" s="1"/>
  <c r="S19" i="1"/>
  <c r="Q18" i="11" s="1"/>
  <c r="T19" i="1"/>
  <c r="R18" i="11" s="1"/>
  <c r="U19" i="1"/>
  <c r="S18" i="11" s="1"/>
  <c r="Q19" i="1"/>
  <c r="O18" i="11" s="1"/>
  <c r="G18" i="11"/>
  <c r="J19" i="1"/>
  <c r="H18" i="11" s="1"/>
  <c r="K19" i="1"/>
  <c r="I18" i="11" s="1"/>
  <c r="L19" i="1"/>
  <c r="J18" i="11" s="1"/>
  <c r="M19" i="1"/>
  <c r="K18" i="11" s="1"/>
  <c r="N19" i="1"/>
  <c r="L18" i="11" s="1"/>
  <c r="O19" i="1"/>
  <c r="M18" i="11" s="1"/>
  <c r="I12" i="8"/>
  <c r="I18" i="8" s="1"/>
  <c r="J18" i="8"/>
  <c r="K12" i="8"/>
  <c r="K18" i="8" s="1"/>
  <c r="L18" i="8"/>
  <c r="M18" i="8"/>
  <c r="N18" i="8"/>
  <c r="O12" i="8"/>
  <c r="O18" i="8" s="1"/>
  <c r="R6" i="6"/>
  <c r="S6" i="6"/>
  <c r="T6" i="6"/>
  <c r="U6" i="6"/>
  <c r="V6" i="6"/>
  <c r="W6" i="6"/>
  <c r="X6" i="6"/>
  <c r="Y6" i="6"/>
  <c r="Z6" i="6"/>
  <c r="AA6" i="6"/>
  <c r="AB6" i="6"/>
  <c r="C23" i="11"/>
  <c r="D23" i="11"/>
  <c r="B23" i="11"/>
  <c r="C22" i="11"/>
  <c r="D22" i="11"/>
  <c r="E22" i="11"/>
  <c r="F22" i="11"/>
  <c r="G22" i="11"/>
  <c r="H22" i="11"/>
  <c r="I22" i="11"/>
  <c r="J22" i="11"/>
  <c r="K22" i="11"/>
  <c r="L22" i="11"/>
  <c r="M22" i="11"/>
  <c r="B22" i="11"/>
  <c r="E18" i="4"/>
  <c r="C21" i="11" s="1"/>
  <c r="F18" i="4"/>
  <c r="D21" i="11" s="1"/>
  <c r="G18" i="4"/>
  <c r="E21" i="11" s="1"/>
  <c r="H18" i="4"/>
  <c r="F21" i="11" s="1"/>
  <c r="I18" i="4"/>
  <c r="G21" i="11" s="1"/>
  <c r="K18" i="4"/>
  <c r="I21" i="11" s="1"/>
  <c r="M18" i="4"/>
  <c r="K21" i="11" s="1"/>
  <c r="O18" i="4"/>
  <c r="M21" i="11" s="1"/>
  <c r="D18" i="4"/>
  <c r="B21" i="11" s="1"/>
  <c r="R19" i="2"/>
  <c r="P19" i="11" s="1"/>
  <c r="S19" i="2"/>
  <c r="Q19" i="11" s="1"/>
  <c r="T19" i="2"/>
  <c r="R19" i="11" s="1"/>
  <c r="U19" i="2"/>
  <c r="S19" i="11" s="1"/>
  <c r="V19" i="2"/>
  <c r="T19" i="11" s="1"/>
  <c r="W19" i="2"/>
  <c r="U19" i="11" s="1"/>
  <c r="X19" i="2"/>
  <c r="V19" i="11" s="1"/>
  <c r="Y19" i="2"/>
  <c r="W19" i="11" s="1"/>
  <c r="Z19" i="2"/>
  <c r="X19" i="11" s="1"/>
  <c r="AA19" i="2"/>
  <c r="Y19" i="11" s="1"/>
  <c r="AB19" i="2"/>
  <c r="Z19" i="11" s="1"/>
  <c r="Q19" i="2"/>
  <c r="O19" i="11" s="1"/>
  <c r="N5" i="2"/>
  <c r="O5" i="2"/>
  <c r="E19" i="2"/>
  <c r="C19" i="11" s="1"/>
  <c r="F19" i="2"/>
  <c r="D19" i="11" s="1"/>
  <c r="G19" i="2"/>
  <c r="E19" i="11" s="1"/>
  <c r="H19" i="2"/>
  <c r="F19" i="11" s="1"/>
  <c r="I19" i="2"/>
  <c r="G19" i="11" s="1"/>
  <c r="J19" i="2"/>
  <c r="H19" i="11" s="1"/>
  <c r="L19" i="2"/>
  <c r="J19" i="11" s="1"/>
  <c r="N19" i="2"/>
  <c r="L19" i="11" s="1"/>
  <c r="D19" i="2"/>
  <c r="B19" i="11" s="1"/>
  <c r="T21" i="11"/>
  <c r="R20" i="11"/>
  <c r="S20" i="11"/>
  <c r="T20" i="11"/>
  <c r="U20" i="11"/>
  <c r="V20" i="11"/>
  <c r="W20" i="11"/>
  <c r="X20" i="11"/>
  <c r="Y20" i="11"/>
  <c r="Z20" i="11"/>
  <c r="O20" i="11"/>
  <c r="C20" i="11"/>
  <c r="D20" i="11"/>
  <c r="E20" i="11"/>
  <c r="F20" i="11"/>
  <c r="G20" i="11"/>
  <c r="H20" i="11"/>
  <c r="I20" i="11"/>
  <c r="L20" i="11"/>
  <c r="M20" i="11"/>
  <c r="B20" i="11"/>
  <c r="AB6" i="3"/>
  <c r="AA6" i="3"/>
  <c r="X6" i="3"/>
  <c r="V6" i="3"/>
  <c r="V19" i="1"/>
  <c r="T18" i="11" s="1"/>
  <c r="W19" i="1"/>
  <c r="U18" i="11" s="1"/>
  <c r="X19" i="1"/>
  <c r="V18" i="11" s="1"/>
  <c r="Y19" i="1"/>
  <c r="W18" i="11" s="1"/>
  <c r="Z19" i="1"/>
  <c r="X18" i="11" s="1"/>
  <c r="AA19" i="1"/>
  <c r="Y18" i="11" s="1"/>
  <c r="AB19" i="1"/>
  <c r="Z18" i="11" s="1"/>
  <c r="E19" i="1"/>
  <c r="C18" i="11" s="1"/>
  <c r="F19" i="1"/>
  <c r="D18" i="11" s="1"/>
  <c r="G19" i="1"/>
  <c r="E18" i="11" s="1"/>
  <c r="H19" i="1"/>
  <c r="F18" i="11" s="1"/>
  <c r="B18" i="11"/>
  <c r="K20" i="11" l="1"/>
  <c r="Q20" i="11"/>
  <c r="J20" i="11"/>
  <c r="P20" i="11"/>
  <c r="O27" i="11" l="1"/>
  <c r="D9" i="10"/>
  <c r="B9" i="11" s="1"/>
  <c r="O26" i="11"/>
  <c r="D19" i="10" l="1"/>
  <c r="Q10" i="6"/>
  <c r="O10" i="11" s="1"/>
  <c r="O24" i="11"/>
  <c r="Q19" i="6" l="1"/>
  <c r="O22" i="11"/>
  <c r="E9" i="4"/>
  <c r="C7" i="11" s="1"/>
  <c r="F9" i="4"/>
  <c r="D7" i="11" s="1"/>
  <c r="G9" i="4"/>
  <c r="E7" i="11" s="1"/>
  <c r="H9" i="4"/>
  <c r="F7" i="11" s="1"/>
  <c r="I9" i="4"/>
  <c r="G7" i="11" s="1"/>
  <c r="J9" i="4"/>
  <c r="H7" i="11" s="1"/>
  <c r="K9" i="4"/>
  <c r="I7" i="11" s="1"/>
  <c r="L9" i="4"/>
  <c r="J7" i="11" s="1"/>
  <c r="M9" i="4"/>
  <c r="K7" i="11" s="1"/>
  <c r="N9" i="4"/>
  <c r="L7" i="11" s="1"/>
  <c r="O9" i="4"/>
  <c r="M7" i="11" s="1"/>
  <c r="R9" i="4"/>
  <c r="P7" i="11" s="1"/>
  <c r="S9" i="4"/>
  <c r="Q7" i="11" s="1"/>
  <c r="T9" i="4"/>
  <c r="R7" i="11" s="1"/>
  <c r="U9" i="4"/>
  <c r="S7" i="11" s="1"/>
  <c r="V9" i="4"/>
  <c r="T7" i="11" s="1"/>
  <c r="W9" i="4"/>
  <c r="U7" i="11" s="1"/>
  <c r="X9" i="4"/>
  <c r="V7" i="11" s="1"/>
  <c r="Y9" i="4"/>
  <c r="W7" i="11" s="1"/>
  <c r="Z9" i="4"/>
  <c r="X7" i="11" s="1"/>
  <c r="AA9" i="4"/>
  <c r="Y7" i="11" s="1"/>
  <c r="AB9" i="4"/>
  <c r="Z7" i="11" s="1"/>
  <c r="I10" i="3"/>
  <c r="G6" i="11" s="1"/>
  <c r="J10" i="3"/>
  <c r="H6" i="11" s="1"/>
  <c r="K10" i="3"/>
  <c r="I6" i="11" s="1"/>
  <c r="L10" i="3"/>
  <c r="J6" i="11" s="1"/>
  <c r="M10" i="3"/>
  <c r="K6" i="11" s="1"/>
  <c r="N10" i="3"/>
  <c r="L6" i="11" s="1"/>
  <c r="O10" i="3"/>
  <c r="M6" i="11" s="1"/>
  <c r="V10" i="3"/>
  <c r="T6" i="11" s="1"/>
  <c r="W10" i="3"/>
  <c r="U6" i="11" s="1"/>
  <c r="X10" i="3"/>
  <c r="V6" i="11" s="1"/>
  <c r="Y10" i="3"/>
  <c r="W6" i="11" s="1"/>
  <c r="Z10" i="3"/>
  <c r="X6" i="11" s="1"/>
  <c r="AA10" i="3"/>
  <c r="Y6" i="11" s="1"/>
  <c r="AB10" i="3"/>
  <c r="Z6" i="11" s="1"/>
  <c r="R9" i="2"/>
  <c r="P5" i="11" s="1"/>
  <c r="S9" i="2"/>
  <c r="Q5" i="11" s="1"/>
  <c r="T9" i="2"/>
  <c r="R5" i="11" s="1"/>
  <c r="U9" i="2"/>
  <c r="S5" i="11" s="1"/>
  <c r="V9" i="2"/>
  <c r="T5" i="11" s="1"/>
  <c r="W9" i="2"/>
  <c r="U5" i="11" s="1"/>
  <c r="X9" i="2"/>
  <c r="V5" i="11" s="1"/>
  <c r="Y9" i="2"/>
  <c r="W5" i="11" s="1"/>
  <c r="Z9" i="2"/>
  <c r="X5" i="11" s="1"/>
  <c r="AA9" i="2"/>
  <c r="Y5" i="11" s="1"/>
  <c r="AB9" i="2"/>
  <c r="Z5" i="11" s="1"/>
  <c r="Y22" i="11" l="1"/>
  <c r="W22" i="11"/>
  <c r="U22" i="11"/>
  <c r="S22" i="11"/>
  <c r="Q22" i="11"/>
  <c r="Z22" i="11"/>
  <c r="X22" i="11"/>
  <c r="V22" i="11"/>
  <c r="T22" i="11"/>
  <c r="R22" i="11"/>
  <c r="P22" i="11"/>
  <c r="R20" i="2"/>
  <c r="S20" i="2"/>
  <c r="R10" i="1"/>
  <c r="P4" i="11" s="1"/>
  <c r="S10" i="1"/>
  <c r="Q4" i="11" s="1"/>
  <c r="T10" i="1"/>
  <c r="R4" i="11" s="1"/>
  <c r="U10" i="1"/>
  <c r="S4" i="11" s="1"/>
  <c r="V10" i="1"/>
  <c r="T4" i="11" s="1"/>
  <c r="W10" i="1"/>
  <c r="U4" i="11" s="1"/>
  <c r="X10" i="1"/>
  <c r="V4" i="11" s="1"/>
  <c r="Y10" i="1"/>
  <c r="W4" i="11" s="1"/>
  <c r="Z10" i="1"/>
  <c r="X4" i="11" s="1"/>
  <c r="AA10" i="1"/>
  <c r="Y4" i="11" s="1"/>
  <c r="AB10" i="1"/>
  <c r="Z4" i="11" s="1"/>
  <c r="E10" i="1"/>
  <c r="C4" i="11" s="1"/>
  <c r="F10" i="1"/>
  <c r="D4" i="11" s="1"/>
  <c r="G10" i="1"/>
  <c r="E4" i="11" s="1"/>
  <c r="H10" i="1"/>
  <c r="F4" i="11" s="1"/>
  <c r="G4" i="11"/>
  <c r="J10" i="1"/>
  <c r="H4" i="11" s="1"/>
  <c r="K10" i="1"/>
  <c r="I4" i="11" s="1"/>
  <c r="L10" i="1"/>
  <c r="J4" i="11" s="1"/>
  <c r="M10" i="1"/>
  <c r="K4" i="11" s="1"/>
  <c r="N10" i="1"/>
  <c r="L4" i="11" s="1"/>
  <c r="O10" i="1"/>
  <c r="M4" i="11" s="1"/>
  <c r="E9" i="10"/>
  <c r="C9" i="11" s="1"/>
  <c r="F9" i="10"/>
  <c r="D9" i="11" s="1"/>
  <c r="G9" i="10"/>
  <c r="H9" i="10"/>
  <c r="F9" i="11" s="1"/>
  <c r="I9" i="10"/>
  <c r="G9" i="11" s="1"/>
  <c r="J9" i="10"/>
  <c r="H9" i="11" s="1"/>
  <c r="K9" i="10"/>
  <c r="I9" i="11" s="1"/>
  <c r="L9" i="10"/>
  <c r="J9" i="11" s="1"/>
  <c r="M9" i="10"/>
  <c r="K9" i="11" s="1"/>
  <c r="N9" i="10"/>
  <c r="L9" i="11" s="1"/>
  <c r="O9" i="10"/>
  <c r="M9" i="11" s="1"/>
  <c r="Q9" i="10"/>
  <c r="O9" i="11" s="1"/>
  <c r="R9" i="10"/>
  <c r="P9" i="11" s="1"/>
  <c r="S9" i="10"/>
  <c r="Q9" i="11" s="1"/>
  <c r="T9" i="10"/>
  <c r="R9" i="11" s="1"/>
  <c r="U9" i="10"/>
  <c r="S9" i="11" s="1"/>
  <c r="V9" i="10"/>
  <c r="T9" i="11" s="1"/>
  <c r="W9" i="10"/>
  <c r="U9" i="11" s="1"/>
  <c r="X9" i="10"/>
  <c r="V9" i="11" s="1"/>
  <c r="Y9" i="10"/>
  <c r="W9" i="11" s="1"/>
  <c r="Z9" i="10"/>
  <c r="X9" i="11" s="1"/>
  <c r="AA9" i="10"/>
  <c r="Y9" i="11" s="1"/>
  <c r="AB9" i="10"/>
  <c r="Z9" i="11" s="1"/>
  <c r="C27" i="11"/>
  <c r="D27" i="11"/>
  <c r="E27" i="11"/>
  <c r="F27" i="11"/>
  <c r="G27" i="11"/>
  <c r="H27" i="11"/>
  <c r="I27" i="11"/>
  <c r="J27" i="11"/>
  <c r="K27" i="11"/>
  <c r="L27" i="11"/>
  <c r="M27" i="11"/>
  <c r="P27" i="11"/>
  <c r="Q27" i="11"/>
  <c r="R27" i="11"/>
  <c r="S27" i="11"/>
  <c r="T27" i="11"/>
  <c r="U27" i="11"/>
  <c r="V27" i="11"/>
  <c r="W27" i="11"/>
  <c r="X27" i="11"/>
  <c r="Y27" i="11"/>
  <c r="Z27" i="11"/>
  <c r="E10" i="9"/>
  <c r="C13" i="11" s="1"/>
  <c r="F10" i="9"/>
  <c r="D13" i="11" s="1"/>
  <c r="G10" i="9"/>
  <c r="E13" i="11" s="1"/>
  <c r="H10" i="9"/>
  <c r="F13" i="11" s="1"/>
  <c r="I10" i="9"/>
  <c r="G13" i="11" s="1"/>
  <c r="J10" i="9"/>
  <c r="H13" i="11" s="1"/>
  <c r="K10" i="9"/>
  <c r="I13" i="11" s="1"/>
  <c r="L10" i="9"/>
  <c r="J13" i="11" s="1"/>
  <c r="M10" i="9"/>
  <c r="K13" i="11" s="1"/>
  <c r="N10" i="9"/>
  <c r="L13" i="11" s="1"/>
  <c r="O10" i="9"/>
  <c r="M13" i="11" s="1"/>
  <c r="V10" i="9"/>
  <c r="T13" i="11" s="1"/>
  <c r="AA10" i="9"/>
  <c r="Y13" i="11" s="1"/>
  <c r="C26" i="11"/>
  <c r="D26" i="11"/>
  <c r="E26" i="11"/>
  <c r="F26" i="11"/>
  <c r="G26" i="11"/>
  <c r="H26" i="11"/>
  <c r="I26" i="11"/>
  <c r="J26" i="11"/>
  <c r="K26" i="11"/>
  <c r="L26" i="11"/>
  <c r="M26" i="11"/>
  <c r="T26" i="11"/>
  <c r="X26" i="11"/>
  <c r="Y26" i="11"/>
  <c r="I9" i="8"/>
  <c r="G12" i="11" s="1"/>
  <c r="M9" i="8"/>
  <c r="K12" i="11" s="1"/>
  <c r="N9" i="8"/>
  <c r="L12" i="11" s="1"/>
  <c r="V9" i="8"/>
  <c r="T12" i="11" s="1"/>
  <c r="Z9" i="8"/>
  <c r="X12" i="11" s="1"/>
  <c r="AA9" i="8"/>
  <c r="Y12" i="11" s="1"/>
  <c r="E10" i="7"/>
  <c r="C11" i="11" s="1"/>
  <c r="F10" i="7"/>
  <c r="D11" i="11" s="1"/>
  <c r="G10" i="7"/>
  <c r="E11" i="11" s="1"/>
  <c r="Q10" i="7"/>
  <c r="O11" i="11" s="1"/>
  <c r="R10" i="7"/>
  <c r="P11" i="11" s="1"/>
  <c r="S10" i="7"/>
  <c r="Q11" i="11" s="1"/>
  <c r="T10" i="7"/>
  <c r="R11" i="11" s="1"/>
  <c r="T24" i="11"/>
  <c r="X24" i="11"/>
  <c r="Y24" i="11"/>
  <c r="C24" i="11"/>
  <c r="D24" i="11"/>
  <c r="E24" i="11"/>
  <c r="F24" i="11"/>
  <c r="G24" i="11"/>
  <c r="H24" i="11"/>
  <c r="I24" i="11"/>
  <c r="J24" i="11"/>
  <c r="K24" i="11"/>
  <c r="L24" i="11"/>
  <c r="M24" i="11"/>
  <c r="U10" i="6"/>
  <c r="S10" i="11" s="1"/>
  <c r="V10" i="6"/>
  <c r="T10" i="11" s="1"/>
  <c r="Y10" i="6"/>
  <c r="W10" i="11" s="1"/>
  <c r="Z10" i="6"/>
  <c r="X10" i="11" s="1"/>
  <c r="AA10" i="6"/>
  <c r="Y10" i="11" s="1"/>
  <c r="AB10" i="6"/>
  <c r="Z10" i="11" s="1"/>
  <c r="E10" i="6"/>
  <c r="C10" i="11" s="1"/>
  <c r="F10" i="6"/>
  <c r="D10" i="11" s="1"/>
  <c r="G10" i="6"/>
  <c r="E10" i="11" s="1"/>
  <c r="H10" i="6"/>
  <c r="F10" i="11" s="1"/>
  <c r="I10" i="6"/>
  <c r="G10" i="11" s="1"/>
  <c r="J10" i="6"/>
  <c r="H10" i="11" s="1"/>
  <c r="K10" i="6"/>
  <c r="I10" i="11" s="1"/>
  <c r="L10" i="6"/>
  <c r="J10" i="11" s="1"/>
  <c r="M10" i="6"/>
  <c r="K10" i="11" s="1"/>
  <c r="N10" i="6"/>
  <c r="L10" i="11" s="1"/>
  <c r="O10" i="6"/>
  <c r="M10" i="11" s="1"/>
  <c r="V10" i="5"/>
  <c r="T8" i="11" s="1"/>
  <c r="X10" i="5"/>
  <c r="V8" i="11" s="1"/>
  <c r="Z10" i="5"/>
  <c r="X8" i="11" s="1"/>
  <c r="AA10" i="5"/>
  <c r="Y8" i="11" s="1"/>
  <c r="AB10" i="5"/>
  <c r="Z8" i="11" s="1"/>
  <c r="G10" i="5"/>
  <c r="E8" i="11" s="1"/>
  <c r="I10" i="5"/>
  <c r="G8" i="11" s="1"/>
  <c r="M10" i="5"/>
  <c r="K8" i="11" s="1"/>
  <c r="N10" i="5"/>
  <c r="L8" i="11" s="1"/>
  <c r="O10" i="5"/>
  <c r="M8" i="11" s="1"/>
  <c r="V19" i="4"/>
  <c r="Z19" i="4"/>
  <c r="AA19" i="4"/>
  <c r="AB19" i="4"/>
  <c r="I19" i="4"/>
  <c r="M19" i="4"/>
  <c r="N19" i="4"/>
  <c r="O19" i="4"/>
  <c r="D9" i="4"/>
  <c r="B7" i="11" s="1"/>
  <c r="I20" i="3"/>
  <c r="N20" i="3"/>
  <c r="V20" i="3"/>
  <c r="AA20" i="3"/>
  <c r="AB20" i="3"/>
  <c r="T20" i="2"/>
  <c r="E9" i="2"/>
  <c r="C5" i="11" s="1"/>
  <c r="F9" i="2"/>
  <c r="D5" i="11" s="1"/>
  <c r="G9" i="2"/>
  <c r="E5" i="11" s="1"/>
  <c r="H9" i="2"/>
  <c r="F5" i="11" s="1"/>
  <c r="I9" i="2"/>
  <c r="G5" i="11" s="1"/>
  <c r="J9" i="2"/>
  <c r="H5" i="11" s="1"/>
  <c r="K9" i="2"/>
  <c r="I5" i="11" s="1"/>
  <c r="L9" i="2"/>
  <c r="J5" i="11" s="1"/>
  <c r="M9" i="2"/>
  <c r="K5" i="11" s="1"/>
  <c r="N9" i="2"/>
  <c r="L5" i="11" s="1"/>
  <c r="O9" i="2"/>
  <c r="M5" i="11" s="1"/>
  <c r="M20" i="3"/>
  <c r="Z10" i="9"/>
  <c r="X13" i="11" s="1"/>
  <c r="AB9" i="8"/>
  <c r="Z12" i="11" s="1"/>
  <c r="Y9" i="8"/>
  <c r="W12" i="11" s="1"/>
  <c r="X9" i="8"/>
  <c r="V12" i="11" s="1"/>
  <c r="W9" i="8"/>
  <c r="U12" i="11" s="1"/>
  <c r="U9" i="8"/>
  <c r="S12" i="11" s="1"/>
  <c r="T9" i="8"/>
  <c r="R12" i="11" s="1"/>
  <c r="S9" i="8"/>
  <c r="Q12" i="11" s="1"/>
  <c r="R9" i="8"/>
  <c r="P12" i="11" s="1"/>
  <c r="Q9" i="8"/>
  <c r="O12" i="11" s="1"/>
  <c r="E9" i="11" l="1"/>
  <c r="G19" i="10"/>
  <c r="H19" i="10"/>
  <c r="F19" i="10"/>
  <c r="V20" i="9"/>
  <c r="J20" i="9"/>
  <c r="K20" i="9"/>
  <c r="I20" i="9"/>
  <c r="Q19" i="8"/>
  <c r="Z19" i="8"/>
  <c r="V19" i="8"/>
  <c r="F20" i="7"/>
  <c r="I20" i="5"/>
  <c r="Z20" i="5"/>
  <c r="V20" i="5"/>
  <c r="M20" i="5"/>
  <c r="V19" i="6"/>
  <c r="M19" i="8"/>
  <c r="I19" i="8"/>
  <c r="N20" i="9"/>
  <c r="AA19" i="8"/>
  <c r="N19" i="8"/>
  <c r="AA20" i="5"/>
  <c r="AB20" i="5"/>
  <c r="O20" i="5"/>
  <c r="N20" i="5"/>
  <c r="O20" i="9"/>
  <c r="M20" i="9"/>
  <c r="L20" i="9"/>
  <c r="H20" i="9"/>
  <c r="G20" i="9"/>
  <c r="F20" i="9"/>
  <c r="E20" i="9"/>
  <c r="U19" i="10"/>
  <c r="S19" i="10"/>
  <c r="T19" i="10"/>
  <c r="R19" i="10"/>
  <c r="E19" i="10"/>
  <c r="AA20" i="9"/>
  <c r="G20" i="7"/>
  <c r="E20" i="7"/>
  <c r="Z19" i="6"/>
  <c r="AA19" i="6"/>
  <c r="Z20" i="9"/>
  <c r="Z20" i="3"/>
  <c r="G20" i="2"/>
  <c r="E20" i="2"/>
  <c r="F20" i="2"/>
  <c r="N19" i="6"/>
  <c r="L19" i="6"/>
  <c r="J19" i="6"/>
  <c r="H19" i="6"/>
  <c r="F19" i="6"/>
  <c r="O19" i="6"/>
  <c r="M19" i="6"/>
  <c r="K19" i="6"/>
  <c r="I19" i="6"/>
  <c r="G19" i="6"/>
  <c r="E19" i="6"/>
  <c r="AB20" i="1"/>
  <c r="N20" i="1"/>
  <c r="L20" i="1"/>
  <c r="J20" i="1"/>
  <c r="H20" i="1"/>
  <c r="F20" i="1"/>
  <c r="O20" i="1"/>
  <c r="M20" i="1"/>
  <c r="K20" i="1"/>
  <c r="G20" i="1"/>
  <c r="E20" i="1"/>
  <c r="Z20" i="1"/>
  <c r="X20" i="1"/>
  <c r="V20" i="1"/>
  <c r="T20" i="1"/>
  <c r="R20" i="1"/>
  <c r="AA20" i="1"/>
  <c r="Y20" i="1"/>
  <c r="W20" i="1"/>
  <c r="U20" i="1"/>
  <c r="S20" i="1"/>
  <c r="L10" i="5"/>
  <c r="J8" i="11" s="1"/>
  <c r="K10" i="5"/>
  <c r="I8" i="11" s="1"/>
  <c r="J10" i="5"/>
  <c r="H8" i="11" s="1"/>
  <c r="H10" i="5"/>
  <c r="F8" i="11" s="1"/>
  <c r="F10" i="5"/>
  <c r="D8" i="11" s="1"/>
  <c r="E10" i="5"/>
  <c r="C8" i="11" s="1"/>
  <c r="Y10" i="5"/>
  <c r="W8" i="11" s="1"/>
  <c r="W10" i="5"/>
  <c r="U8" i="11" s="1"/>
  <c r="U10" i="5"/>
  <c r="S8" i="11" s="1"/>
  <c r="T10" i="5"/>
  <c r="R8" i="11" s="1"/>
  <c r="S10" i="5"/>
  <c r="Q8" i="11" s="1"/>
  <c r="R10" i="5"/>
  <c r="P8" i="11" s="1"/>
  <c r="Q9" i="2"/>
  <c r="O5" i="11" s="1"/>
  <c r="B5" i="11"/>
  <c r="B4" i="11"/>
  <c r="Q9" i="4"/>
  <c r="O7" i="11" s="1"/>
  <c r="P24" i="11"/>
  <c r="Q24" i="11"/>
  <c r="R24" i="11"/>
  <c r="S24" i="11"/>
  <c r="U24" i="11"/>
  <c r="V24" i="11"/>
  <c r="W24" i="11"/>
  <c r="Z24" i="11"/>
  <c r="R10" i="9"/>
  <c r="P13" i="11" s="1"/>
  <c r="S10" i="9"/>
  <c r="Q13" i="11" s="1"/>
  <c r="T10" i="9"/>
  <c r="R13" i="11" s="1"/>
  <c r="U10" i="9"/>
  <c r="S13" i="11" s="1"/>
  <c r="W10" i="9"/>
  <c r="U13" i="11" s="1"/>
  <c r="X10" i="9"/>
  <c r="V13" i="11" s="1"/>
  <c r="Y10" i="9"/>
  <c r="W13" i="11" s="1"/>
  <c r="AB10" i="9"/>
  <c r="Z13" i="11" s="1"/>
  <c r="Q10" i="9"/>
  <c r="O13" i="11" s="1"/>
  <c r="B27" i="11"/>
  <c r="D10" i="9"/>
  <c r="B13" i="11" s="1"/>
  <c r="E9" i="8"/>
  <c r="C12" i="11" s="1"/>
  <c r="F9" i="8"/>
  <c r="D12" i="11" s="1"/>
  <c r="G9" i="8"/>
  <c r="E12" i="11" s="1"/>
  <c r="H9" i="8"/>
  <c r="F12" i="11" s="1"/>
  <c r="J9" i="8"/>
  <c r="H12" i="11" s="1"/>
  <c r="K9" i="8"/>
  <c r="I12" i="11" s="1"/>
  <c r="L9" i="8"/>
  <c r="J12" i="11" s="1"/>
  <c r="O9" i="8"/>
  <c r="M12" i="11" s="1"/>
  <c r="D9" i="8"/>
  <c r="B12" i="11" s="1"/>
  <c r="P26" i="11"/>
  <c r="Q26" i="11"/>
  <c r="R26" i="11"/>
  <c r="S26" i="11"/>
  <c r="U26" i="11"/>
  <c r="V26" i="11"/>
  <c r="W26" i="11"/>
  <c r="Z26" i="11"/>
  <c r="B26" i="11"/>
  <c r="D10" i="7"/>
  <c r="B11" i="11" s="1"/>
  <c r="R10" i="6"/>
  <c r="P10" i="11" s="1"/>
  <c r="S10" i="6"/>
  <c r="Q10" i="11" s="1"/>
  <c r="T10" i="6"/>
  <c r="R10" i="11" s="1"/>
  <c r="B24" i="11"/>
  <c r="D10" i="6"/>
  <c r="B10" i="11" s="1"/>
  <c r="X20" i="5"/>
  <c r="S20" i="5"/>
  <c r="G20" i="5"/>
  <c r="D10" i="5"/>
  <c r="B8" i="11" s="1"/>
  <c r="Q10" i="5"/>
  <c r="O8" i="11" s="1"/>
  <c r="J19" i="4"/>
  <c r="L19" i="4"/>
  <c r="Y19" i="4"/>
  <c r="X19" i="4"/>
  <c r="W19" i="4"/>
  <c r="U19" i="4"/>
  <c r="T19" i="4"/>
  <c r="S19" i="4"/>
  <c r="R19" i="4"/>
  <c r="K19" i="4"/>
  <c r="H19" i="4"/>
  <c r="G19" i="4"/>
  <c r="F19" i="4"/>
  <c r="E19" i="4"/>
  <c r="Y20" i="3"/>
  <c r="S10" i="3"/>
  <c r="Q6" i="11" s="1"/>
  <c r="Q10" i="3"/>
  <c r="O6" i="11" s="1"/>
  <c r="O20" i="3"/>
  <c r="L20" i="3"/>
  <c r="K20" i="3"/>
  <c r="H10" i="3"/>
  <c r="F6" i="11" s="1"/>
  <c r="G10" i="3"/>
  <c r="F10" i="3"/>
  <c r="D6" i="11" s="1"/>
  <c r="E10" i="3"/>
  <c r="C6" i="11" s="1"/>
  <c r="D10" i="3"/>
  <c r="B6" i="11" s="1"/>
  <c r="U10" i="3"/>
  <c r="S6" i="11" s="1"/>
  <c r="T10" i="3"/>
  <c r="R6" i="11" s="1"/>
  <c r="R10" i="3"/>
  <c r="P6" i="11" s="1"/>
  <c r="J20" i="5" l="1"/>
  <c r="K20" i="5"/>
  <c r="H20" i="5"/>
  <c r="L20" i="5"/>
  <c r="E6" i="11"/>
  <c r="E14" i="11" s="1"/>
  <c r="C14" i="11"/>
  <c r="F20" i="5"/>
  <c r="U20" i="5"/>
  <c r="Y20" i="5"/>
  <c r="D14" i="11"/>
  <c r="E20" i="5"/>
  <c r="C28" i="11"/>
  <c r="E28" i="11"/>
  <c r="X20" i="9"/>
  <c r="U20" i="9"/>
  <c r="S20" i="9"/>
  <c r="Q20" i="9"/>
  <c r="Y20" i="9"/>
  <c r="W20" i="9"/>
  <c r="T20" i="9"/>
  <c r="R20" i="9"/>
  <c r="P14" i="11"/>
  <c r="D19" i="8"/>
  <c r="W19" i="8"/>
  <c r="T19" i="8"/>
  <c r="R19" i="8"/>
  <c r="E19" i="8"/>
  <c r="G19" i="8"/>
  <c r="Y19" i="8"/>
  <c r="AB19" i="8"/>
  <c r="F19" i="8"/>
  <c r="D20" i="7"/>
  <c r="Y19" i="6"/>
  <c r="AB19" i="6"/>
  <c r="D19" i="4"/>
  <c r="R14" i="11"/>
  <c r="Q14" i="11"/>
  <c r="D20" i="2"/>
  <c r="Q20" i="2"/>
  <c r="D28" i="11"/>
  <c r="F28" i="11"/>
  <c r="D20" i="1"/>
  <c r="H19" i="8"/>
  <c r="K19" i="8"/>
  <c r="L19" i="8"/>
  <c r="J19" i="8"/>
  <c r="X19" i="8"/>
  <c r="U19" i="8"/>
  <c r="U19" i="6"/>
  <c r="S28" i="11"/>
  <c r="AB20" i="9"/>
  <c r="O19" i="8"/>
  <c r="S19" i="8"/>
  <c r="T20" i="7"/>
  <c r="R28" i="11"/>
  <c r="S20" i="7"/>
  <c r="R20" i="7"/>
  <c r="P28" i="11"/>
  <c r="Q20" i="7"/>
  <c r="Q19" i="4"/>
  <c r="S19" i="6"/>
  <c r="T19" i="6"/>
  <c r="R19" i="6"/>
  <c r="R20" i="5"/>
  <c r="T20" i="5"/>
  <c r="W20" i="5"/>
  <c r="Q20" i="5"/>
  <c r="D20" i="5"/>
  <c r="D20" i="9"/>
  <c r="D19" i="6"/>
  <c r="R20" i="3"/>
  <c r="S20" i="3"/>
  <c r="U20" i="3"/>
  <c r="T20" i="3"/>
  <c r="W20" i="3"/>
  <c r="Q20" i="3"/>
  <c r="X20" i="3"/>
  <c r="E20" i="3"/>
  <c r="J20" i="3"/>
  <c r="D20" i="3"/>
  <c r="F20" i="3"/>
  <c r="H20" i="3"/>
  <c r="G20" i="3"/>
  <c r="Q10" i="1"/>
  <c r="O4" i="11" s="1"/>
  <c r="B28" i="11" l="1"/>
  <c r="B14" i="11"/>
  <c r="Q28" i="11"/>
  <c r="Q20" i="1"/>
  <c r="O14" i="11"/>
  <c r="W10" i="6"/>
  <c r="U10" i="11" s="1"/>
  <c r="X10" i="6"/>
  <c r="V10" i="11" s="1"/>
  <c r="W19" i="6" l="1"/>
  <c r="X19" i="6"/>
  <c r="Q19" i="10" l="1"/>
  <c r="O28" i="11"/>
  <c r="U20" i="2"/>
  <c r="H20" i="2"/>
  <c r="I20" i="2"/>
  <c r="V20" i="2"/>
  <c r="J20" i="2"/>
  <c r="W20" i="2"/>
  <c r="K20" i="2"/>
  <c r="X20" i="2"/>
  <c r="L20" i="2"/>
  <c r="Y20" i="2"/>
  <c r="M20" i="2"/>
  <c r="Z20" i="2"/>
  <c r="AA20" i="2"/>
  <c r="N20" i="2"/>
  <c r="O20" i="2"/>
  <c r="AB20" i="2"/>
  <c r="H10" i="7"/>
  <c r="F11" i="11" s="1"/>
  <c r="U10" i="7"/>
  <c r="S11" i="11" l="1"/>
  <c r="S14" i="11" s="1"/>
  <c r="H20" i="7"/>
  <c r="F14" i="11"/>
  <c r="U20" i="7"/>
  <c r="I10" i="7"/>
  <c r="G11" i="11" s="1"/>
  <c r="V10" i="7"/>
  <c r="V20" i="7" l="1"/>
  <c r="T11" i="11"/>
  <c r="T14" i="11" s="1"/>
  <c r="I20" i="7"/>
  <c r="G14" i="11"/>
  <c r="J10" i="7"/>
  <c r="H11" i="11" s="1"/>
  <c r="W10" i="7"/>
  <c r="W20" i="7" s="1"/>
  <c r="U11" i="11" l="1"/>
  <c r="U14" i="11" s="1"/>
  <c r="H14" i="11"/>
  <c r="J20" i="7"/>
  <c r="K10" i="7"/>
  <c r="X10" i="7"/>
  <c r="X20" i="7" l="1"/>
  <c r="V11" i="11"/>
  <c r="V14" i="11" s="1"/>
  <c r="K20" i="7"/>
  <c r="I11" i="11"/>
  <c r="I14" i="11" s="1"/>
  <c r="Y10" i="7"/>
  <c r="L10" i="7"/>
  <c r="L20" i="7" l="1"/>
  <c r="J11" i="11"/>
  <c r="J14" i="11" s="1"/>
  <c r="Y20" i="7"/>
  <c r="W11" i="11"/>
  <c r="W14" i="11" s="1"/>
  <c r="Z10" i="7"/>
  <c r="M10" i="7"/>
  <c r="K11" i="11" s="1"/>
  <c r="Z20" i="7" l="1"/>
  <c r="X11" i="11"/>
  <c r="X14" i="11" s="1"/>
  <c r="M20" i="7"/>
  <c r="K14" i="11"/>
  <c r="N10" i="7"/>
  <c r="L11" i="11" s="1"/>
  <c r="AA10" i="7"/>
  <c r="Y11" i="11" l="1"/>
  <c r="Y14" i="11" s="1"/>
  <c r="L14" i="11"/>
  <c r="N20" i="7"/>
  <c r="AA20" i="7"/>
  <c r="O10" i="7"/>
  <c r="M11" i="11" s="1"/>
  <c r="AB10" i="7"/>
  <c r="AB20" i="7" l="1"/>
  <c r="Z11" i="11"/>
  <c r="Z14" i="11" s="1"/>
  <c r="O20" i="7"/>
  <c r="M14" i="11"/>
  <c r="I19" i="10"/>
  <c r="L19" i="10"/>
  <c r="Y19" i="10"/>
  <c r="M19" i="10"/>
  <c r="O19" i="10"/>
  <c r="I23" i="11"/>
  <c r="I28" i="11" s="1"/>
  <c r="AB19" i="10"/>
  <c r="J19" i="10"/>
  <c r="N19" i="10"/>
  <c r="G23" i="11" l="1"/>
  <c r="G28" i="11" s="1"/>
  <c r="K23" i="11"/>
  <c r="K28" i="11" s="1"/>
  <c r="H23" i="11"/>
  <c r="H28" i="11" s="1"/>
  <c r="J23" i="11"/>
  <c r="J28" i="11" s="1"/>
  <c r="AA19" i="10"/>
  <c r="Y23" i="11"/>
  <c r="Y28" i="11" s="1"/>
  <c r="X19" i="10"/>
  <c r="V23" i="11"/>
  <c r="V28" i="11" s="1"/>
  <c r="W19" i="10"/>
  <c r="U23" i="11"/>
  <c r="U28" i="11" s="1"/>
  <c r="X23" i="11"/>
  <c r="X28" i="11" s="1"/>
  <c r="Z19" i="10"/>
  <c r="V19" i="10"/>
  <c r="T23" i="11"/>
  <c r="T28" i="11" s="1"/>
  <c r="Z23" i="11"/>
  <c r="Z28" i="11" s="1"/>
  <c r="K19" i="10"/>
  <c r="M23" i="11"/>
  <c r="M28" i="11" s="1"/>
  <c r="W23" i="11"/>
  <c r="W28" i="11" s="1"/>
  <c r="L23" i="11"/>
  <c r="L28" i="11" s="1"/>
</calcChain>
</file>

<file path=xl/sharedStrings.xml><?xml version="1.0" encoding="utf-8"?>
<sst xmlns="http://schemas.openxmlformats.org/spreadsheetml/2006/main" count="670" uniqueCount="131">
  <si>
    <t>Наименование блюд</t>
  </si>
  <si>
    <t>витамины</t>
  </si>
  <si>
    <t>Завтрак</t>
  </si>
  <si>
    <t>Б</t>
  </si>
  <si>
    <t>Ж</t>
  </si>
  <si>
    <t>У</t>
  </si>
  <si>
    <t>В1</t>
  </si>
  <si>
    <t>С</t>
  </si>
  <si>
    <t>Са</t>
  </si>
  <si>
    <t>Обед</t>
  </si>
  <si>
    <t xml:space="preserve"> 1 день</t>
  </si>
  <si>
    <t>эн/ц</t>
  </si>
  <si>
    <t>выход</t>
  </si>
  <si>
    <t>Fe</t>
  </si>
  <si>
    <t>пищевые вещества</t>
  </si>
  <si>
    <t>мин. в.</t>
  </si>
  <si>
    <t>итого за прием пищи</t>
  </si>
  <si>
    <t>Итого за день</t>
  </si>
  <si>
    <t xml:space="preserve">хлеб пшеничный </t>
  </si>
  <si>
    <t>200/5</t>
  </si>
  <si>
    <t xml:space="preserve"> 2 день</t>
  </si>
  <si>
    <t xml:space="preserve"> 3 день</t>
  </si>
  <si>
    <t>каша гречневая  рассыпчатая</t>
  </si>
  <si>
    <t>картофельное пюре</t>
  </si>
  <si>
    <t xml:space="preserve"> 4 день</t>
  </si>
  <si>
    <t xml:space="preserve"> 5 день</t>
  </si>
  <si>
    <t xml:space="preserve"> 6 день</t>
  </si>
  <si>
    <t xml:space="preserve"> 7 день</t>
  </si>
  <si>
    <t xml:space="preserve"> 8 день</t>
  </si>
  <si>
    <t>капуста тушеная</t>
  </si>
  <si>
    <t xml:space="preserve"> 9 день</t>
  </si>
  <si>
    <t>50/50</t>
  </si>
  <si>
    <t xml:space="preserve"> 10 день</t>
  </si>
  <si>
    <t xml:space="preserve">                                            средние показатели пищевой и энергетической ценности за 10 дней</t>
  </si>
  <si>
    <t>средние показатели</t>
  </si>
  <si>
    <t>7-11 лет</t>
  </si>
  <si>
    <t>11-17 лет</t>
  </si>
  <si>
    <t>жаркое по-домашнему из говядины</t>
  </si>
  <si>
    <t>А</t>
  </si>
  <si>
    <t>Е</t>
  </si>
  <si>
    <t>P</t>
  </si>
  <si>
    <t>Mg</t>
  </si>
  <si>
    <t>200/7</t>
  </si>
  <si>
    <t>50/200</t>
  </si>
  <si>
    <t>100/50</t>
  </si>
  <si>
    <t xml:space="preserve"> 11-17лет</t>
  </si>
  <si>
    <t>завтраки</t>
  </si>
  <si>
    <t>обеды</t>
  </si>
  <si>
    <t>250/12,5/10</t>
  </si>
  <si>
    <t>борщ с капустой с картофелем с говядиной со сметаной</t>
  </si>
  <si>
    <t xml:space="preserve">рассольник ленинградский с говядиной со сметаной </t>
  </si>
  <si>
    <t>250/12,5</t>
  </si>
  <si>
    <t>250/35/10</t>
  </si>
  <si>
    <t>суп картофельный с мясными фрикадельками</t>
  </si>
  <si>
    <t>каша молочная пшеничная с маслом</t>
  </si>
  <si>
    <t>70/50</t>
  </si>
  <si>
    <t>рагу из овощей</t>
  </si>
  <si>
    <t>200/12,5/10</t>
  </si>
  <si>
    <t>200/35</t>
  </si>
  <si>
    <t>250/35</t>
  </si>
  <si>
    <t>200/12,5</t>
  </si>
  <si>
    <t>200/35/10</t>
  </si>
  <si>
    <t>139/363/488</t>
  </si>
  <si>
    <t>хлеб ржано-пшеничный</t>
  </si>
  <si>
    <t>груши</t>
  </si>
  <si>
    <t>133/363/488</t>
  </si>
  <si>
    <t>396/462</t>
  </si>
  <si>
    <t>149/363</t>
  </si>
  <si>
    <t>щи из свежей капусты с картофелем с мясом со смет.</t>
  </si>
  <si>
    <t>147/363/488</t>
  </si>
  <si>
    <t>134/175/488</t>
  </si>
  <si>
    <t>сыр</t>
  </si>
  <si>
    <t>салат картофельный с зеленым горошком</t>
  </si>
  <si>
    <t>котлета из говядины</t>
  </si>
  <si>
    <t>354/462</t>
  </si>
  <si>
    <t>котлеты рыбные соус красный основной</t>
  </si>
  <si>
    <t>салат из моркови с яблоками с маслом растительным</t>
  </si>
  <si>
    <t xml:space="preserve">жаркое по-домашнему из говядины </t>
  </si>
  <si>
    <t>колбаса вареная отварная</t>
  </si>
  <si>
    <t xml:space="preserve">суп картофельный с горохом с говядиной </t>
  </si>
  <si>
    <t>376/462</t>
  </si>
  <si>
    <t>биточки из говядины соус красный основной</t>
  </si>
  <si>
    <t>150/20</t>
  </si>
  <si>
    <t>200/20</t>
  </si>
  <si>
    <t>яблоко</t>
  </si>
  <si>
    <t>винегрет овощной</t>
  </si>
  <si>
    <t>суп картофельный с рыбой</t>
  </si>
  <si>
    <t>фрикадельки из говядины с соусом красным основным</t>
  </si>
  <si>
    <t>печень по строгановски</t>
  </si>
  <si>
    <t>пюре картофельное</t>
  </si>
  <si>
    <t>салат из свежих томатов с яблоками</t>
  </si>
  <si>
    <t>напиток клюквенный</t>
  </si>
  <si>
    <t>салат из  моркови с зеленым горошком</t>
  </si>
  <si>
    <t xml:space="preserve">борщ сибирский с  фрикадельками из говядины со сметаной                       </t>
  </si>
  <si>
    <t>сосиски молочные отварные</t>
  </si>
  <si>
    <t>салат из свежих томатов и огурцов</t>
  </si>
  <si>
    <t>суп картофельный с рыбными консервами</t>
  </si>
  <si>
    <t>азу из говядины</t>
  </si>
  <si>
    <t>котлеты из говядины/ соус красный основной</t>
  </si>
  <si>
    <t>салат из свежих огурцов</t>
  </si>
  <si>
    <t>салат из свеклы  с сыром</t>
  </si>
  <si>
    <t>суп картофельный с макаронными изделиями</t>
  </si>
  <si>
    <t>395/462</t>
  </si>
  <si>
    <t>тефтели мясные с соусом красным основным</t>
  </si>
  <si>
    <t>100/30</t>
  </si>
  <si>
    <t>тефтели из говядины с рисом  с соусом красным основным</t>
  </si>
  <si>
    <t>суп крестьянский с крупой с говядиной со сметаной</t>
  </si>
  <si>
    <t>200/12,2/10</t>
  </si>
  <si>
    <t>12,150,1</t>
  </si>
  <si>
    <t>гуляш из говядины</t>
  </si>
  <si>
    <t>напиток кофейный с молоком без сахара</t>
  </si>
  <si>
    <t>компот из брусники без сахара</t>
  </si>
  <si>
    <t>компот из кураги без сахара</t>
  </si>
  <si>
    <t>каша гречневая рассыпчатая</t>
  </si>
  <si>
    <t>чай без сахара</t>
  </si>
  <si>
    <t>компот из яблок без сахара</t>
  </si>
  <si>
    <t>запеканка из творога со сметаной</t>
  </si>
  <si>
    <t>чай с молоком без сахара</t>
  </si>
  <si>
    <t>компот из свежих груш без сахара</t>
  </si>
  <si>
    <t>кофе злаковый с молоком без сахара</t>
  </si>
  <si>
    <t>плов из говядины с крупой перловой</t>
  </si>
  <si>
    <t>компот из сухофруктов без сахара</t>
  </si>
  <si>
    <t>компот из свежих яблок без сахара</t>
  </si>
  <si>
    <t>яблоки</t>
  </si>
  <si>
    <t xml:space="preserve">каша гречневая рассыпчатая </t>
  </si>
  <si>
    <t>каша молочная пшенная с маслом</t>
  </si>
  <si>
    <r>
      <t xml:space="preserve">сезон: </t>
    </r>
    <r>
      <rPr>
        <b/>
        <sz val="8"/>
        <color theme="1"/>
        <rFont val="Arial"/>
        <family val="2"/>
        <charset val="204"/>
      </rPr>
      <t xml:space="preserve">Осень - зима </t>
    </r>
  </si>
  <si>
    <r>
      <t xml:space="preserve">сезон: </t>
    </r>
    <r>
      <rPr>
        <b/>
        <sz val="8"/>
        <color theme="1"/>
        <rFont val="Arial"/>
        <family val="2"/>
        <charset val="204"/>
      </rPr>
      <t>Осень - зима</t>
    </r>
  </si>
  <si>
    <t>каша перловая рассыпчатая</t>
  </si>
  <si>
    <t>чай без сахара с лимоном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</si>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</sst>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1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1" xfId="0" applyNumberFormat="1" applyFont="1" applyBorder="1"/>
    <xf numFmtId="0" fontId="3" fillId="0" borderId="1" xfId="0" applyNumberFormat="1" applyFont="1" applyBorder="1"/>
    <xf numFmtId="0" fontId="4" fillId="0" borderId="1" xfId="0" applyNumberFormat="1" applyFont="1" applyBorder="1"/>
    <xf numFmtId="0" fontId="4" fillId="0" borderId="0" xfId="0" applyFont="1" applyBorder="1"/>
    <xf numFmtId="0" fontId="8" fillId="0" borderId="1" xfId="0" applyFont="1" applyBorder="1" applyAlignment="1">
      <alignment horizontal="right"/>
    </xf>
    <xf numFmtId="0" fontId="3" fillId="2" borderId="1" xfId="0" applyFont="1" applyFill="1" applyBorder="1"/>
    <xf numFmtId="0" fontId="3" fillId="2" borderId="1" xfId="0" applyNumberFormat="1" applyFont="1" applyFill="1" applyBorder="1"/>
    <xf numFmtId="0" fontId="8" fillId="2" borderId="1" xfId="0" applyFont="1" applyFill="1" applyBorder="1"/>
    <xf numFmtId="0" fontId="4" fillId="2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9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1" fillId="0" borderId="1" xfId="0" applyFont="1" applyBorder="1" applyAlignment="1">
      <alignment wrapText="1"/>
    </xf>
    <xf numFmtId="0" fontId="8" fillId="3" borderId="1" xfId="0" applyFont="1" applyFill="1" applyBorder="1"/>
    <xf numFmtId="0" fontId="3" fillId="0" borderId="0" xfId="0" applyFont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/>
    <xf numFmtId="0" fontId="8" fillId="0" borderId="0" xfId="0" applyFont="1"/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3" borderId="1" xfId="0" applyFont="1" applyFill="1" applyBorder="1" applyAlignment="1">
      <alignment horizontal="right"/>
    </xf>
    <xf numFmtId="0" fontId="5" fillId="0" borderId="1" xfId="0" applyNumberFormat="1" applyFon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/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workbookViewId="0">
      <selection activeCell="AB16" sqref="AB16"/>
    </sheetView>
  </sheetViews>
  <sheetFormatPr defaultRowHeight="15" x14ac:dyDescent="0.25"/>
  <cols>
    <col min="1" max="1" width="4.28515625" customWidth="1"/>
    <col min="2" max="2" width="24.140625" customWidth="1"/>
    <col min="3" max="3" width="5.7109375" customWidth="1"/>
    <col min="4" max="6" width="3.42578125" customWidth="1"/>
    <col min="7" max="7" width="5.7109375" customWidth="1"/>
    <col min="8" max="13" width="3.42578125" customWidth="1"/>
    <col min="14" max="14" width="4.140625" customWidth="1"/>
    <col min="15" max="15" width="4.5703125" customWidth="1"/>
    <col min="16" max="16" width="5.5703125" customWidth="1"/>
    <col min="17" max="19" width="3.42578125" customWidth="1"/>
    <col min="20" max="20" width="5.7109375" customWidth="1"/>
    <col min="21" max="26" width="3.42578125" customWidth="1"/>
    <col min="27" max="27" width="4.7109375" customWidth="1"/>
    <col min="28" max="28" width="4.28515625" customWidth="1"/>
  </cols>
  <sheetData>
    <row r="1" spans="1:30" x14ac:dyDescent="0.25">
      <c r="A1" s="15"/>
      <c r="B1" s="24" t="s">
        <v>126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0" x14ac:dyDescent="0.25">
      <c r="A2" s="15"/>
      <c r="B2" s="25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0" ht="30" customHeight="1" x14ac:dyDescent="0.25">
      <c r="A3" s="7"/>
      <c r="B3" s="1" t="s">
        <v>0</v>
      </c>
      <c r="C3" s="29" t="s">
        <v>35</v>
      </c>
      <c r="D3" s="61" t="s">
        <v>14</v>
      </c>
      <c r="E3" s="62"/>
      <c r="F3" s="62"/>
      <c r="G3" s="63"/>
      <c r="H3" s="64" t="s">
        <v>1</v>
      </c>
      <c r="I3" s="64"/>
      <c r="J3" s="64"/>
      <c r="K3" s="64"/>
      <c r="L3" s="64" t="s">
        <v>15</v>
      </c>
      <c r="M3" s="64"/>
      <c r="N3" s="64"/>
      <c r="O3" s="64"/>
      <c r="P3" s="29" t="s">
        <v>36</v>
      </c>
      <c r="Q3" s="61" t="s">
        <v>14</v>
      </c>
      <c r="R3" s="62"/>
      <c r="S3" s="62"/>
      <c r="T3" s="63"/>
      <c r="U3" s="64" t="s">
        <v>1</v>
      </c>
      <c r="V3" s="64"/>
      <c r="W3" s="64"/>
      <c r="X3" s="64"/>
      <c r="Y3" s="64" t="s">
        <v>15</v>
      </c>
      <c r="Z3" s="64"/>
      <c r="AA3" s="64"/>
      <c r="AB3" s="64"/>
    </row>
    <row r="4" spans="1:30" x14ac:dyDescent="0.25">
      <c r="A4" s="7"/>
      <c r="B4" s="1" t="s">
        <v>2</v>
      </c>
      <c r="C4" s="32" t="s">
        <v>12</v>
      </c>
      <c r="D4" s="1" t="s">
        <v>3</v>
      </c>
      <c r="E4" s="1" t="s">
        <v>4</v>
      </c>
      <c r="F4" s="1" t="s">
        <v>5</v>
      </c>
      <c r="G4" s="1" t="s">
        <v>11</v>
      </c>
      <c r="H4" s="1" t="s">
        <v>7</v>
      </c>
      <c r="I4" s="1" t="s">
        <v>38</v>
      </c>
      <c r="J4" s="1" t="s">
        <v>6</v>
      </c>
      <c r="K4" s="1" t="s">
        <v>39</v>
      </c>
      <c r="L4" s="1" t="s">
        <v>8</v>
      </c>
      <c r="M4" s="1" t="s">
        <v>13</v>
      </c>
      <c r="N4" s="1" t="s">
        <v>41</v>
      </c>
      <c r="O4" s="1" t="s">
        <v>40</v>
      </c>
      <c r="P4" s="1" t="s">
        <v>12</v>
      </c>
      <c r="Q4" s="1" t="s">
        <v>3</v>
      </c>
      <c r="R4" s="1" t="s">
        <v>4</v>
      </c>
      <c r="S4" s="1" t="s">
        <v>5</v>
      </c>
      <c r="T4" s="1" t="s">
        <v>11</v>
      </c>
      <c r="U4" s="1" t="s">
        <v>7</v>
      </c>
      <c r="V4" s="1" t="s">
        <v>38</v>
      </c>
      <c r="W4" s="1" t="s">
        <v>6</v>
      </c>
      <c r="X4" s="1" t="s">
        <v>39</v>
      </c>
      <c r="Y4" s="1" t="s">
        <v>8</v>
      </c>
      <c r="Z4" s="1" t="s">
        <v>13</v>
      </c>
      <c r="AA4" s="1" t="s">
        <v>41</v>
      </c>
      <c r="AB4" s="1" t="s">
        <v>40</v>
      </c>
    </row>
    <row r="5" spans="1:30" ht="25.5" customHeight="1" x14ac:dyDescent="0.25">
      <c r="A5" s="7">
        <v>270</v>
      </c>
      <c r="B5" s="40" t="s">
        <v>54</v>
      </c>
      <c r="C5" s="5" t="s">
        <v>19</v>
      </c>
      <c r="D5" s="11">
        <v>7.44</v>
      </c>
      <c r="E5" s="11">
        <v>7.48</v>
      </c>
      <c r="F5" s="11">
        <v>36.5</v>
      </c>
      <c r="G5" s="11">
        <v>243</v>
      </c>
      <c r="H5" s="11">
        <v>1.34</v>
      </c>
      <c r="I5" s="11">
        <v>0.01</v>
      </c>
      <c r="J5" s="11">
        <v>0.16</v>
      </c>
      <c r="K5" s="11">
        <v>0.17</v>
      </c>
      <c r="L5" s="11">
        <v>136</v>
      </c>
      <c r="M5" s="11">
        <v>1.9</v>
      </c>
      <c r="N5" s="11">
        <v>28.61</v>
      </c>
      <c r="O5" s="11">
        <v>153.15</v>
      </c>
      <c r="P5" s="5" t="s">
        <v>19</v>
      </c>
      <c r="Q5" s="12">
        <v>7.4</v>
      </c>
      <c r="R5" s="12">
        <v>7.5</v>
      </c>
      <c r="S5" s="12">
        <v>37</v>
      </c>
      <c r="T5" s="12">
        <v>243</v>
      </c>
      <c r="U5" s="12">
        <v>1.3</v>
      </c>
      <c r="V5" s="12">
        <f>I5/4*5</f>
        <v>1.2500000000000001E-2</v>
      </c>
      <c r="W5" s="12">
        <v>0.18</v>
      </c>
      <c r="X5" s="12">
        <f t="shared" ref="X5" si="0">K5/4*5</f>
        <v>0.21250000000000002</v>
      </c>
      <c r="Y5" s="12">
        <v>136</v>
      </c>
      <c r="Z5" s="12">
        <v>1.9</v>
      </c>
      <c r="AA5" s="12">
        <v>28.6</v>
      </c>
      <c r="AB5" s="12">
        <v>153</v>
      </c>
    </row>
    <row r="6" spans="1:30" ht="23.25" x14ac:dyDescent="0.25">
      <c r="A6" s="7">
        <v>514</v>
      </c>
      <c r="B6" s="40" t="s">
        <v>110</v>
      </c>
      <c r="C6" s="5">
        <v>200</v>
      </c>
      <c r="D6" s="11">
        <v>1.9</v>
      </c>
      <c r="E6" s="11">
        <v>1.7</v>
      </c>
      <c r="F6" s="11">
        <v>2</v>
      </c>
      <c r="G6" s="11">
        <v>31</v>
      </c>
      <c r="H6" s="11">
        <v>0.4</v>
      </c>
      <c r="I6" s="11">
        <v>0</v>
      </c>
      <c r="J6" s="11">
        <v>0</v>
      </c>
      <c r="K6" s="11">
        <v>0</v>
      </c>
      <c r="L6" s="11">
        <v>39.299999999999997</v>
      </c>
      <c r="M6" s="11">
        <v>0.11</v>
      </c>
      <c r="N6" s="11">
        <v>4.5999999999999996</v>
      </c>
      <c r="O6" s="11">
        <v>79.2</v>
      </c>
      <c r="P6" s="5">
        <v>200</v>
      </c>
      <c r="Q6" s="11">
        <v>1.9</v>
      </c>
      <c r="R6" s="11">
        <v>1.7</v>
      </c>
      <c r="S6" s="11">
        <v>2</v>
      </c>
      <c r="T6" s="11">
        <v>31</v>
      </c>
      <c r="U6" s="11">
        <v>0.4</v>
      </c>
      <c r="V6" s="11">
        <v>0</v>
      </c>
      <c r="W6" s="11">
        <v>0</v>
      </c>
      <c r="X6" s="11">
        <v>0</v>
      </c>
      <c r="Y6" s="11">
        <v>39.299999999999997</v>
      </c>
      <c r="Z6" s="11">
        <v>0.11</v>
      </c>
      <c r="AA6" s="11">
        <v>4.5999999999999996</v>
      </c>
      <c r="AB6" s="11">
        <v>79.2</v>
      </c>
    </row>
    <row r="7" spans="1:30" x14ac:dyDescent="0.25">
      <c r="A7" s="7">
        <v>114</v>
      </c>
      <c r="B7" s="3" t="s">
        <v>18</v>
      </c>
      <c r="C7" s="5">
        <v>30</v>
      </c>
      <c r="D7" s="13">
        <v>2.4</v>
      </c>
      <c r="E7" s="13">
        <v>0.3</v>
      </c>
      <c r="F7" s="13">
        <v>15</v>
      </c>
      <c r="G7" s="13">
        <v>70.5</v>
      </c>
      <c r="H7" s="13">
        <v>0</v>
      </c>
      <c r="I7" s="13">
        <v>0</v>
      </c>
      <c r="J7" s="13">
        <v>4.3999999999999997E-2</v>
      </c>
      <c r="K7" s="13">
        <v>0</v>
      </c>
      <c r="L7" s="13">
        <v>6.9</v>
      </c>
      <c r="M7" s="13">
        <v>0.5</v>
      </c>
      <c r="N7" s="13">
        <v>13.6</v>
      </c>
      <c r="O7" s="13">
        <v>30.4</v>
      </c>
      <c r="P7" s="5">
        <v>40</v>
      </c>
      <c r="Q7" s="13">
        <v>3.2</v>
      </c>
      <c r="R7" s="13">
        <v>0.4</v>
      </c>
      <c r="S7" s="13">
        <v>20</v>
      </c>
      <c r="T7" s="13">
        <v>94</v>
      </c>
      <c r="U7" s="13">
        <v>0</v>
      </c>
      <c r="V7" s="13">
        <v>0</v>
      </c>
      <c r="W7" s="13">
        <v>5.5E-2</v>
      </c>
      <c r="X7" s="13">
        <v>0</v>
      </c>
      <c r="Y7" s="13">
        <v>9.1999999999999993</v>
      </c>
      <c r="Z7" s="13">
        <v>0.66700000000000004</v>
      </c>
      <c r="AA7" s="13">
        <v>17</v>
      </c>
      <c r="AB7" s="13">
        <v>38</v>
      </c>
    </row>
    <row r="8" spans="1:30" x14ac:dyDescent="0.25">
      <c r="A8" s="7">
        <v>106</v>
      </c>
      <c r="B8" s="3" t="s">
        <v>71</v>
      </c>
      <c r="C8" s="16">
        <v>15</v>
      </c>
      <c r="D8" s="11">
        <v>3.9</v>
      </c>
      <c r="E8" s="11">
        <v>3.92</v>
      </c>
      <c r="F8" s="11">
        <v>0.1</v>
      </c>
      <c r="G8" s="11">
        <v>51.6</v>
      </c>
      <c r="H8" s="11">
        <v>0.08</v>
      </c>
      <c r="I8" s="11">
        <v>34</v>
      </c>
      <c r="J8" s="11">
        <v>0</v>
      </c>
      <c r="K8" s="11">
        <v>0</v>
      </c>
      <c r="L8" s="11">
        <v>150</v>
      </c>
      <c r="M8" s="11">
        <v>0.15</v>
      </c>
      <c r="N8" s="11">
        <v>0</v>
      </c>
      <c r="O8" s="11">
        <v>1.6</v>
      </c>
      <c r="P8" s="16">
        <v>20</v>
      </c>
      <c r="Q8" s="11">
        <v>5.2</v>
      </c>
      <c r="R8" s="11">
        <v>5.2270000000000003</v>
      </c>
      <c r="S8" s="11">
        <v>0.08</v>
      </c>
      <c r="T8" s="11">
        <v>68.8</v>
      </c>
      <c r="U8" s="11">
        <v>0.107</v>
      </c>
      <c r="V8" s="11">
        <v>34</v>
      </c>
      <c r="W8" s="11">
        <v>0</v>
      </c>
      <c r="X8" s="11">
        <v>0</v>
      </c>
      <c r="Y8" s="11">
        <v>200</v>
      </c>
      <c r="Z8" s="11">
        <v>0.2</v>
      </c>
      <c r="AA8" s="11">
        <v>0</v>
      </c>
      <c r="AB8" s="11">
        <v>1.6</v>
      </c>
    </row>
    <row r="9" spans="1:30" x14ac:dyDescent="0.25">
      <c r="A9" s="7">
        <v>118</v>
      </c>
      <c r="B9" s="3" t="s">
        <v>64</v>
      </c>
      <c r="C9" s="5">
        <v>100</v>
      </c>
      <c r="D9" s="11">
        <v>0.6</v>
      </c>
      <c r="E9" s="11">
        <v>0.45</v>
      </c>
      <c r="F9" s="11">
        <v>15.45</v>
      </c>
      <c r="G9" s="11">
        <v>70.5</v>
      </c>
      <c r="H9" s="11">
        <v>7.5</v>
      </c>
      <c r="I9" s="11">
        <v>0</v>
      </c>
      <c r="J9" s="11">
        <v>0.03</v>
      </c>
      <c r="K9" s="11">
        <v>0</v>
      </c>
      <c r="L9" s="11">
        <v>28.5</v>
      </c>
      <c r="M9" s="11">
        <v>3.45</v>
      </c>
      <c r="N9" s="11">
        <v>9</v>
      </c>
      <c r="O9" s="11">
        <v>11</v>
      </c>
      <c r="P9" s="5">
        <v>100</v>
      </c>
      <c r="Q9" s="11">
        <v>0.6</v>
      </c>
      <c r="R9" s="11">
        <v>0.45</v>
      </c>
      <c r="S9" s="11">
        <v>15.45</v>
      </c>
      <c r="T9" s="11">
        <v>70.5</v>
      </c>
      <c r="U9" s="11">
        <v>7.5</v>
      </c>
      <c r="V9" s="11">
        <v>0</v>
      </c>
      <c r="W9" s="11">
        <v>0.03</v>
      </c>
      <c r="X9" s="11">
        <v>0</v>
      </c>
      <c r="Y9" s="11">
        <v>28.5</v>
      </c>
      <c r="Z9" s="11">
        <v>3.45</v>
      </c>
      <c r="AA9" s="11">
        <v>9</v>
      </c>
      <c r="AB9" s="11">
        <v>11</v>
      </c>
    </row>
    <row r="10" spans="1:30" x14ac:dyDescent="0.25">
      <c r="A10" s="7"/>
      <c r="B10" s="9" t="s">
        <v>16</v>
      </c>
      <c r="C10" s="5"/>
      <c r="D10" s="17">
        <f t="shared" ref="D10:O10" si="1">SUM(D5:D9)</f>
        <v>16.240000000000002</v>
      </c>
      <c r="E10" s="17">
        <f t="shared" si="1"/>
        <v>13.85</v>
      </c>
      <c r="F10" s="17">
        <f t="shared" si="1"/>
        <v>69.05</v>
      </c>
      <c r="G10" s="17">
        <f t="shared" si="1"/>
        <v>466.6</v>
      </c>
      <c r="H10" s="17">
        <f t="shared" si="1"/>
        <v>9.32</v>
      </c>
      <c r="I10" s="17">
        <f t="shared" si="1"/>
        <v>34.01</v>
      </c>
      <c r="J10" s="17">
        <f t="shared" si="1"/>
        <v>0.23400000000000001</v>
      </c>
      <c r="K10" s="17">
        <f t="shared" si="1"/>
        <v>0.17</v>
      </c>
      <c r="L10" s="17">
        <f t="shared" si="1"/>
        <v>360.70000000000005</v>
      </c>
      <c r="M10" s="17">
        <f t="shared" si="1"/>
        <v>6.1099999999999994</v>
      </c>
      <c r="N10" s="17">
        <f t="shared" si="1"/>
        <v>55.81</v>
      </c>
      <c r="O10" s="17">
        <f t="shared" si="1"/>
        <v>275.35000000000002</v>
      </c>
      <c r="P10" s="21"/>
      <c r="Q10" s="17">
        <f t="shared" ref="Q10:AB10" si="2">SUM(Q5:Q9)</f>
        <v>18.3</v>
      </c>
      <c r="R10" s="17">
        <f t="shared" si="2"/>
        <v>15.276999999999999</v>
      </c>
      <c r="S10" s="17">
        <f t="shared" si="2"/>
        <v>74.53</v>
      </c>
      <c r="T10" s="17">
        <f t="shared" si="2"/>
        <v>507.3</v>
      </c>
      <c r="U10" s="17">
        <f t="shared" si="2"/>
        <v>9.3070000000000004</v>
      </c>
      <c r="V10" s="17">
        <f t="shared" si="2"/>
        <v>34.012500000000003</v>
      </c>
      <c r="W10" s="17">
        <f t="shared" si="2"/>
        <v>0.26500000000000001</v>
      </c>
      <c r="X10" s="17">
        <f t="shared" si="2"/>
        <v>0.21250000000000002</v>
      </c>
      <c r="Y10" s="17">
        <f t="shared" si="2"/>
        <v>413</v>
      </c>
      <c r="Z10" s="17">
        <f t="shared" si="2"/>
        <v>6.327</v>
      </c>
      <c r="AA10" s="17">
        <f t="shared" si="2"/>
        <v>59.2</v>
      </c>
      <c r="AB10" s="17">
        <f t="shared" si="2"/>
        <v>282.8</v>
      </c>
    </row>
    <row r="11" spans="1:30" x14ac:dyDescent="0.25">
      <c r="A11" s="7"/>
      <c r="B11" s="6" t="s">
        <v>9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7"/>
      <c r="R11" s="7"/>
      <c r="S11" s="7"/>
      <c r="T11" s="7"/>
      <c r="U11" s="7"/>
      <c r="V11" s="7"/>
      <c r="W11" s="14"/>
      <c r="X11" s="14"/>
      <c r="Y11" s="14"/>
      <c r="Z11" s="14"/>
      <c r="AA11" s="14"/>
      <c r="AB11" s="14"/>
      <c r="AC11" s="10"/>
      <c r="AD11" s="10"/>
    </row>
    <row r="12" spans="1:30" ht="23.25" x14ac:dyDescent="0.25">
      <c r="A12" s="7">
        <v>14</v>
      </c>
      <c r="B12" s="40" t="s">
        <v>72</v>
      </c>
      <c r="C12" s="16">
        <v>70</v>
      </c>
      <c r="D12" s="11">
        <v>2.4500000000000002</v>
      </c>
      <c r="E12" s="11">
        <v>7.98</v>
      </c>
      <c r="F12" s="11">
        <v>6.72</v>
      </c>
      <c r="G12" s="11">
        <v>107.8</v>
      </c>
      <c r="H12" s="11">
        <v>7.5</v>
      </c>
      <c r="I12" s="11">
        <v>0</v>
      </c>
      <c r="J12" s="11">
        <v>0.09</v>
      </c>
      <c r="K12" s="11">
        <v>3.4</v>
      </c>
      <c r="L12" s="11">
        <v>14</v>
      </c>
      <c r="M12" s="11">
        <v>0.56000000000000005</v>
      </c>
      <c r="N12" s="11">
        <v>12.9</v>
      </c>
      <c r="O12" s="11">
        <v>23.7</v>
      </c>
      <c r="P12" s="5">
        <v>100</v>
      </c>
      <c r="Q12" s="11">
        <v>3.5</v>
      </c>
      <c r="R12" s="11">
        <v>11.4</v>
      </c>
      <c r="S12" s="11">
        <v>9.6</v>
      </c>
      <c r="T12" s="11">
        <v>154</v>
      </c>
      <c r="U12" s="11">
        <v>11</v>
      </c>
      <c r="V12" s="11">
        <v>0</v>
      </c>
      <c r="W12" s="11">
        <v>0.1</v>
      </c>
      <c r="X12" s="11">
        <v>4.5199999999999996</v>
      </c>
      <c r="Y12" s="11">
        <v>20</v>
      </c>
      <c r="Z12" s="11">
        <v>0.8</v>
      </c>
      <c r="AA12" s="11">
        <v>17.239999999999998</v>
      </c>
      <c r="AB12" s="11">
        <v>31.54</v>
      </c>
    </row>
    <row r="13" spans="1:30" ht="24.75" customHeight="1" x14ac:dyDescent="0.25">
      <c r="A13" s="44" t="s">
        <v>62</v>
      </c>
      <c r="B13" s="38" t="s">
        <v>50</v>
      </c>
      <c r="C13" s="39" t="s">
        <v>57</v>
      </c>
      <c r="D13" s="11">
        <v>3.2</v>
      </c>
      <c r="E13" s="11">
        <v>8</v>
      </c>
      <c r="F13" s="11">
        <v>25</v>
      </c>
      <c r="G13" s="11">
        <v>135.4</v>
      </c>
      <c r="H13" s="11">
        <v>2.8</v>
      </c>
      <c r="I13" s="11">
        <v>15</v>
      </c>
      <c r="J13" s="11">
        <v>7.1999999999999995E-2</v>
      </c>
      <c r="K13" s="11">
        <v>1.9</v>
      </c>
      <c r="L13" s="11">
        <v>98</v>
      </c>
      <c r="M13" s="11">
        <v>0.7</v>
      </c>
      <c r="N13" s="11">
        <v>28.2</v>
      </c>
      <c r="O13" s="11">
        <v>109</v>
      </c>
      <c r="P13" s="39" t="s">
        <v>48</v>
      </c>
      <c r="Q13" s="11">
        <v>4</v>
      </c>
      <c r="R13" s="11">
        <v>10</v>
      </c>
      <c r="S13" s="11">
        <v>31.25</v>
      </c>
      <c r="T13" s="11">
        <v>169.3</v>
      </c>
      <c r="U13" s="11">
        <v>3.5</v>
      </c>
      <c r="V13" s="11">
        <v>19.3</v>
      </c>
      <c r="W13" s="11">
        <v>0.125</v>
      </c>
      <c r="X13" s="11">
        <v>2.42</v>
      </c>
      <c r="Y13" s="11">
        <v>122.5</v>
      </c>
      <c r="Z13" s="11">
        <v>0.875</v>
      </c>
      <c r="AA13" s="11">
        <v>35.200000000000003</v>
      </c>
      <c r="AB13" s="11">
        <v>136.1</v>
      </c>
    </row>
    <row r="14" spans="1:30" x14ac:dyDescent="0.25">
      <c r="A14" s="7">
        <v>372</v>
      </c>
      <c r="B14" s="40" t="s">
        <v>73</v>
      </c>
      <c r="C14" s="8">
        <v>100</v>
      </c>
      <c r="D14" s="11">
        <v>16.3</v>
      </c>
      <c r="E14" s="11">
        <v>14.8</v>
      </c>
      <c r="F14" s="11">
        <v>7.9</v>
      </c>
      <c r="G14" s="11">
        <v>230</v>
      </c>
      <c r="H14" s="11">
        <v>0.7</v>
      </c>
      <c r="I14" s="11">
        <v>0.3</v>
      </c>
      <c r="J14" s="11">
        <v>0.05</v>
      </c>
      <c r="K14" s="11">
        <v>0.7</v>
      </c>
      <c r="L14" s="11">
        <v>12.5</v>
      </c>
      <c r="M14" s="11">
        <v>1.5</v>
      </c>
      <c r="N14" s="11">
        <v>16.600000000000001</v>
      </c>
      <c r="O14" s="11">
        <v>159.4</v>
      </c>
      <c r="P14" s="8">
        <v>100</v>
      </c>
      <c r="Q14" s="11">
        <v>16</v>
      </c>
      <c r="R14" s="11">
        <v>15</v>
      </c>
      <c r="S14" s="11">
        <v>7.9</v>
      </c>
      <c r="T14" s="11">
        <v>230</v>
      </c>
      <c r="U14" s="11">
        <v>0.7</v>
      </c>
      <c r="V14" s="11">
        <v>0.3</v>
      </c>
      <c r="W14" s="11">
        <v>0.1</v>
      </c>
      <c r="X14" s="11">
        <v>0.7</v>
      </c>
      <c r="Y14" s="11">
        <v>13</v>
      </c>
      <c r="Z14" s="11">
        <v>1.5</v>
      </c>
      <c r="AA14" s="11">
        <v>16.600000000000001</v>
      </c>
      <c r="AB14" s="11">
        <f t="shared" ref="W14:AB14" si="3">O14/5*6</f>
        <v>191.28000000000003</v>
      </c>
    </row>
    <row r="15" spans="1:30" x14ac:dyDescent="0.25">
      <c r="A15" s="7">
        <v>297</v>
      </c>
      <c r="B15" s="7" t="s">
        <v>29</v>
      </c>
      <c r="C15" s="22">
        <v>150</v>
      </c>
      <c r="D15" s="11">
        <v>3</v>
      </c>
      <c r="E15" s="11">
        <v>4.95</v>
      </c>
      <c r="F15" s="11">
        <v>13.8</v>
      </c>
      <c r="G15" s="11">
        <v>112.5</v>
      </c>
      <c r="H15" s="11">
        <v>25.5</v>
      </c>
      <c r="I15" s="11">
        <v>0</v>
      </c>
      <c r="J15" s="11">
        <v>4.4999999999999998E-2</v>
      </c>
      <c r="K15" s="11">
        <v>0.9</v>
      </c>
      <c r="L15" s="11">
        <v>87</v>
      </c>
      <c r="M15" s="11">
        <v>1.2</v>
      </c>
      <c r="N15" s="11">
        <v>17.3</v>
      </c>
      <c r="O15" s="11">
        <v>47.1</v>
      </c>
      <c r="P15" s="22">
        <v>180</v>
      </c>
      <c r="Q15" s="11">
        <v>3.6</v>
      </c>
      <c r="R15" s="11">
        <v>5.94</v>
      </c>
      <c r="S15" s="11">
        <v>16.559999999999999</v>
      </c>
      <c r="T15" s="11">
        <v>135</v>
      </c>
      <c r="U15" s="11">
        <v>30.6</v>
      </c>
      <c r="V15" s="11">
        <v>0</v>
      </c>
      <c r="W15" s="11">
        <v>5.3999999999999999E-2</v>
      </c>
      <c r="X15" s="11">
        <v>0.9</v>
      </c>
      <c r="Y15" s="11">
        <v>104.4</v>
      </c>
      <c r="Z15" s="11">
        <v>1.44</v>
      </c>
      <c r="AA15" s="11">
        <v>17.3</v>
      </c>
      <c r="AB15" s="11">
        <v>47.1</v>
      </c>
    </row>
    <row r="16" spans="1:30" ht="17.25" customHeight="1" x14ac:dyDescent="0.25">
      <c r="A16" s="7">
        <v>526</v>
      </c>
      <c r="B16" s="7" t="s">
        <v>111</v>
      </c>
      <c r="C16" s="8">
        <v>200</v>
      </c>
      <c r="D16" s="11">
        <v>0.1</v>
      </c>
      <c r="E16" s="11">
        <v>0</v>
      </c>
      <c r="F16" s="11">
        <v>4.4000000000000004</v>
      </c>
      <c r="G16" s="11">
        <v>18</v>
      </c>
      <c r="H16" s="11">
        <v>1.5</v>
      </c>
      <c r="I16" s="11">
        <v>0</v>
      </c>
      <c r="J16" s="11">
        <v>0.02</v>
      </c>
      <c r="K16" s="11">
        <v>0.2</v>
      </c>
      <c r="L16" s="11">
        <v>3.8</v>
      </c>
      <c r="M16" s="11">
        <v>0.2</v>
      </c>
      <c r="N16" s="11">
        <v>3.6</v>
      </c>
      <c r="O16" s="11">
        <v>22.46</v>
      </c>
      <c r="P16" s="8">
        <v>200</v>
      </c>
      <c r="Q16" s="11">
        <v>0.1</v>
      </c>
      <c r="R16" s="11">
        <v>0</v>
      </c>
      <c r="S16" s="11">
        <v>4.4000000000000004</v>
      </c>
      <c r="T16" s="11">
        <v>18</v>
      </c>
      <c r="U16" s="11">
        <v>1.5</v>
      </c>
      <c r="V16" s="11">
        <v>0</v>
      </c>
      <c r="W16" s="11">
        <v>0.02</v>
      </c>
      <c r="X16" s="11">
        <v>0.2</v>
      </c>
      <c r="Y16" s="11">
        <v>3.8</v>
      </c>
      <c r="Z16" s="11">
        <v>0.2</v>
      </c>
      <c r="AA16" s="11">
        <v>3.6</v>
      </c>
      <c r="AB16" s="11">
        <v>22.46</v>
      </c>
    </row>
    <row r="17" spans="1:28" x14ac:dyDescent="0.25">
      <c r="A17" s="7">
        <v>114</v>
      </c>
      <c r="B17" s="3" t="s">
        <v>18</v>
      </c>
      <c r="C17" s="5">
        <v>30</v>
      </c>
      <c r="D17" s="13">
        <v>2.4</v>
      </c>
      <c r="E17" s="13">
        <v>0.3</v>
      </c>
      <c r="F17" s="13">
        <v>14.3</v>
      </c>
      <c r="G17" s="13">
        <v>70.5</v>
      </c>
      <c r="H17" s="13">
        <v>0</v>
      </c>
      <c r="I17" s="13">
        <v>0</v>
      </c>
      <c r="J17" s="13">
        <v>4.3999999999999997E-2</v>
      </c>
      <c r="K17" s="13">
        <v>0</v>
      </c>
      <c r="L17" s="13">
        <v>6.9</v>
      </c>
      <c r="M17" s="13">
        <v>0.5</v>
      </c>
      <c r="N17" s="13">
        <v>13.6</v>
      </c>
      <c r="O17" s="13">
        <v>30.4</v>
      </c>
      <c r="P17" s="5">
        <v>40</v>
      </c>
      <c r="Q17" s="13">
        <v>3.2</v>
      </c>
      <c r="R17" s="13">
        <v>0.4</v>
      </c>
      <c r="S17" s="13">
        <v>19</v>
      </c>
      <c r="T17" s="13">
        <v>94</v>
      </c>
      <c r="U17" s="13">
        <v>0</v>
      </c>
      <c r="V17" s="13">
        <v>0</v>
      </c>
      <c r="W17" s="13">
        <v>5.5E-2</v>
      </c>
      <c r="X17" s="13">
        <v>0</v>
      </c>
      <c r="Y17" s="13">
        <v>9.1999999999999993</v>
      </c>
      <c r="Z17" s="13">
        <v>0.55000000000000004</v>
      </c>
      <c r="AA17" s="13">
        <v>17</v>
      </c>
      <c r="AB17" s="13">
        <v>38</v>
      </c>
    </row>
    <row r="18" spans="1:28" x14ac:dyDescent="0.25">
      <c r="A18" s="7">
        <v>116</v>
      </c>
      <c r="B18" s="7" t="s">
        <v>63</v>
      </c>
      <c r="C18" s="8">
        <v>30</v>
      </c>
      <c r="D18" s="7">
        <v>1.95</v>
      </c>
      <c r="E18" s="7">
        <v>0.33</v>
      </c>
      <c r="F18" s="7">
        <v>10.5</v>
      </c>
      <c r="G18" s="7">
        <v>54.3</v>
      </c>
      <c r="H18" s="7">
        <v>0</v>
      </c>
      <c r="I18" s="7">
        <v>0</v>
      </c>
      <c r="J18" s="7">
        <v>0.1</v>
      </c>
      <c r="K18" s="7">
        <v>0</v>
      </c>
      <c r="L18" s="7">
        <v>11</v>
      </c>
      <c r="M18" s="7">
        <v>1.2</v>
      </c>
      <c r="N18" s="7">
        <v>13.6</v>
      </c>
      <c r="O18" s="7">
        <v>30.4</v>
      </c>
      <c r="P18" s="8">
        <v>40</v>
      </c>
      <c r="Q18" s="11">
        <v>2.6</v>
      </c>
      <c r="R18" s="11">
        <v>0.44</v>
      </c>
      <c r="S18" s="11">
        <v>14</v>
      </c>
      <c r="T18" s="11">
        <v>72.400000000000006</v>
      </c>
      <c r="U18" s="11">
        <v>0</v>
      </c>
      <c r="V18" s="11">
        <v>0</v>
      </c>
      <c r="W18" s="11">
        <v>0.13300000000000001</v>
      </c>
      <c r="X18" s="11">
        <v>0</v>
      </c>
      <c r="Y18" s="11">
        <v>14.67</v>
      </c>
      <c r="Z18" s="11">
        <v>1.6</v>
      </c>
      <c r="AA18" s="11">
        <v>17</v>
      </c>
      <c r="AB18" s="11">
        <v>38</v>
      </c>
    </row>
    <row r="19" spans="1:28" x14ac:dyDescent="0.25">
      <c r="A19" s="7"/>
      <c r="B19" s="9" t="s">
        <v>16</v>
      </c>
      <c r="C19" s="8"/>
      <c r="D19" s="19">
        <f t="shared" ref="D19:O19" si="4">SUM(D12:D18)</f>
        <v>29.400000000000002</v>
      </c>
      <c r="E19" s="19">
        <f t="shared" si="4"/>
        <v>36.36</v>
      </c>
      <c r="F19" s="19">
        <f t="shared" si="4"/>
        <v>82.62</v>
      </c>
      <c r="G19" s="19">
        <f t="shared" si="4"/>
        <v>728.5</v>
      </c>
      <c r="H19" s="19">
        <f t="shared" si="4"/>
        <v>38</v>
      </c>
      <c r="I19" s="19">
        <f t="shared" si="4"/>
        <v>15.3</v>
      </c>
      <c r="J19" s="19">
        <f t="shared" si="4"/>
        <v>0.42099999999999993</v>
      </c>
      <c r="K19" s="19">
        <f t="shared" si="4"/>
        <v>7.1000000000000005</v>
      </c>
      <c r="L19" s="19">
        <f t="shared" si="4"/>
        <v>233.20000000000002</v>
      </c>
      <c r="M19" s="19">
        <f t="shared" si="4"/>
        <v>5.86</v>
      </c>
      <c r="N19" s="19">
        <f t="shared" si="4"/>
        <v>105.79999999999998</v>
      </c>
      <c r="O19" s="19">
        <f t="shared" si="4"/>
        <v>422.46</v>
      </c>
      <c r="P19" s="22"/>
      <c r="Q19" s="20">
        <f t="shared" ref="Q19:AB19" si="5">SUM(Q12:Q18)</f>
        <v>33</v>
      </c>
      <c r="R19" s="20">
        <f t="shared" si="5"/>
        <v>43.179999999999993</v>
      </c>
      <c r="S19" s="20">
        <f t="shared" si="5"/>
        <v>102.71000000000001</v>
      </c>
      <c r="T19" s="20">
        <f t="shared" si="5"/>
        <v>872.69999999999993</v>
      </c>
      <c r="U19" s="20">
        <f t="shared" si="5"/>
        <v>47.3</v>
      </c>
      <c r="V19" s="20">
        <f t="shared" si="5"/>
        <v>19.600000000000001</v>
      </c>
      <c r="W19" s="20">
        <f t="shared" si="5"/>
        <v>0.58699999999999997</v>
      </c>
      <c r="X19" s="20">
        <f t="shared" si="5"/>
        <v>8.7399999999999984</v>
      </c>
      <c r="Y19" s="20">
        <f t="shared" si="5"/>
        <v>287.57</v>
      </c>
      <c r="Z19" s="20">
        <f t="shared" si="5"/>
        <v>6.9649999999999999</v>
      </c>
      <c r="AA19" s="20">
        <f t="shared" si="5"/>
        <v>123.93999999999998</v>
      </c>
      <c r="AB19" s="20">
        <f t="shared" si="5"/>
        <v>504.48</v>
      </c>
    </row>
    <row r="20" spans="1:28" x14ac:dyDescent="0.25">
      <c r="A20" s="7"/>
      <c r="B20" s="1" t="s">
        <v>17</v>
      </c>
      <c r="C20" s="8"/>
      <c r="D20" s="7">
        <f t="shared" ref="D20:O20" si="6">D19+D10</f>
        <v>45.64</v>
      </c>
      <c r="E20" s="7">
        <f t="shared" si="6"/>
        <v>50.21</v>
      </c>
      <c r="F20" s="7">
        <f t="shared" si="6"/>
        <v>151.67000000000002</v>
      </c>
      <c r="G20" s="7">
        <f t="shared" si="6"/>
        <v>1195.0999999999999</v>
      </c>
      <c r="H20" s="7">
        <f t="shared" si="6"/>
        <v>47.32</v>
      </c>
      <c r="I20" s="7">
        <f t="shared" si="6"/>
        <v>49.31</v>
      </c>
      <c r="J20" s="7">
        <f t="shared" si="6"/>
        <v>0.65499999999999992</v>
      </c>
      <c r="K20" s="7">
        <f t="shared" si="6"/>
        <v>7.2700000000000005</v>
      </c>
      <c r="L20" s="7">
        <f t="shared" si="6"/>
        <v>593.90000000000009</v>
      </c>
      <c r="M20" s="7">
        <f t="shared" si="6"/>
        <v>11.969999999999999</v>
      </c>
      <c r="N20" s="7">
        <f t="shared" si="6"/>
        <v>161.60999999999999</v>
      </c>
      <c r="O20" s="7">
        <f t="shared" si="6"/>
        <v>697.81</v>
      </c>
      <c r="P20" s="7"/>
      <c r="Q20" s="7">
        <f t="shared" ref="Q20:AB20" si="7">Q19+Q10</f>
        <v>51.3</v>
      </c>
      <c r="R20" s="7">
        <f t="shared" si="7"/>
        <v>58.456999999999994</v>
      </c>
      <c r="S20" s="7">
        <f t="shared" si="7"/>
        <v>177.24</v>
      </c>
      <c r="T20" s="7">
        <f t="shared" si="7"/>
        <v>1380</v>
      </c>
      <c r="U20" s="7">
        <f t="shared" si="7"/>
        <v>56.606999999999999</v>
      </c>
      <c r="V20" s="7">
        <f t="shared" si="7"/>
        <v>53.612500000000004</v>
      </c>
      <c r="W20" s="7">
        <f t="shared" si="7"/>
        <v>0.85199999999999998</v>
      </c>
      <c r="X20" s="7">
        <f t="shared" si="7"/>
        <v>8.9524999999999988</v>
      </c>
      <c r="Y20" s="7">
        <f t="shared" si="7"/>
        <v>700.56999999999994</v>
      </c>
      <c r="Z20" s="7">
        <f t="shared" si="7"/>
        <v>13.292</v>
      </c>
      <c r="AA20" s="7">
        <f t="shared" si="7"/>
        <v>183.14</v>
      </c>
      <c r="AB20" s="7">
        <f t="shared" si="7"/>
        <v>787.28</v>
      </c>
    </row>
    <row r="21" spans="1:28" x14ac:dyDescent="0.25">
      <c r="B21" s="4"/>
      <c r="C21" s="4"/>
      <c r="D21" s="31"/>
      <c r="E21" s="31"/>
      <c r="F21" s="31"/>
      <c r="G21" s="3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</sheetData>
  <mergeCells count="6">
    <mergeCell ref="D3:G3"/>
    <mergeCell ref="Y3:AB3"/>
    <mergeCell ref="Q3:T3"/>
    <mergeCell ref="U3:X3"/>
    <mergeCell ref="H3:K3"/>
    <mergeCell ref="L3:O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M26" sqref="M26"/>
    </sheetView>
  </sheetViews>
  <sheetFormatPr defaultRowHeight="15" x14ac:dyDescent="0.25"/>
  <cols>
    <col min="1" max="1" width="4.28515625" customWidth="1"/>
    <col min="2" max="2" width="28.85546875" customWidth="1"/>
    <col min="3" max="3" width="5.28515625" customWidth="1"/>
    <col min="4" max="4" width="3.28515625" customWidth="1"/>
    <col min="5" max="6" width="3.42578125" customWidth="1"/>
    <col min="7" max="7" width="5.28515625" customWidth="1"/>
    <col min="8" max="15" width="3.42578125" customWidth="1"/>
    <col min="16" max="16" width="5.140625" customWidth="1"/>
    <col min="17" max="19" width="3.42578125" customWidth="1"/>
    <col min="20" max="20" width="5.140625" customWidth="1"/>
    <col min="21" max="26" width="3.42578125" customWidth="1"/>
    <col min="27" max="28" width="4.42578125" customWidth="1"/>
  </cols>
  <sheetData>
    <row r="1" spans="1:28" x14ac:dyDescent="0.25">
      <c r="A1" s="15"/>
      <c r="B1" s="24" t="s">
        <v>126</v>
      </c>
      <c r="C1" s="24"/>
      <c r="D1" s="1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25">
      <c r="A2" s="15"/>
      <c r="B2" s="25" t="s">
        <v>32</v>
      </c>
      <c r="C2" s="24"/>
      <c r="D2" s="1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3.25" x14ac:dyDescent="0.25">
      <c r="A3" s="7"/>
      <c r="B3" s="1" t="s">
        <v>0</v>
      </c>
      <c r="C3" s="29" t="s">
        <v>35</v>
      </c>
      <c r="D3" s="61" t="s">
        <v>14</v>
      </c>
      <c r="E3" s="62"/>
      <c r="F3" s="62"/>
      <c r="G3" s="63"/>
      <c r="H3" s="64" t="s">
        <v>1</v>
      </c>
      <c r="I3" s="64"/>
      <c r="J3" s="64"/>
      <c r="K3" s="64"/>
      <c r="L3" s="64" t="s">
        <v>15</v>
      </c>
      <c r="M3" s="64"/>
      <c r="N3" s="64"/>
      <c r="O3" s="64"/>
      <c r="P3" s="29" t="s">
        <v>36</v>
      </c>
      <c r="Q3" s="61" t="s">
        <v>14</v>
      </c>
      <c r="R3" s="62"/>
      <c r="S3" s="62"/>
      <c r="T3" s="63"/>
      <c r="U3" s="64" t="s">
        <v>1</v>
      </c>
      <c r="V3" s="64"/>
      <c r="W3" s="64"/>
      <c r="X3" s="64"/>
      <c r="Y3" s="64" t="s">
        <v>15</v>
      </c>
      <c r="Z3" s="64"/>
      <c r="AA3" s="64"/>
      <c r="AB3" s="64"/>
    </row>
    <row r="4" spans="1:28" x14ac:dyDescent="0.25">
      <c r="A4" s="7"/>
      <c r="B4" s="1" t="s">
        <v>2</v>
      </c>
      <c r="C4" s="1" t="s">
        <v>12</v>
      </c>
      <c r="D4" s="1" t="s">
        <v>3</v>
      </c>
      <c r="E4" s="1" t="s">
        <v>4</v>
      </c>
      <c r="F4" s="1" t="s">
        <v>5</v>
      </c>
      <c r="G4" s="1" t="s">
        <v>11</v>
      </c>
      <c r="H4" s="1" t="s">
        <v>7</v>
      </c>
      <c r="I4" s="1" t="s">
        <v>38</v>
      </c>
      <c r="J4" s="1" t="s">
        <v>6</v>
      </c>
      <c r="K4" s="1" t="s">
        <v>39</v>
      </c>
      <c r="L4" s="1" t="s">
        <v>8</v>
      </c>
      <c r="M4" s="1" t="s">
        <v>13</v>
      </c>
      <c r="N4" s="1" t="s">
        <v>41</v>
      </c>
      <c r="O4" s="1" t="s">
        <v>40</v>
      </c>
      <c r="P4" s="1" t="s">
        <v>12</v>
      </c>
      <c r="Q4" s="1" t="s">
        <v>3</v>
      </c>
      <c r="R4" s="1" t="s">
        <v>4</v>
      </c>
      <c r="S4" s="1" t="s">
        <v>5</v>
      </c>
      <c r="T4" s="1" t="s">
        <v>11</v>
      </c>
      <c r="U4" s="1" t="s">
        <v>7</v>
      </c>
      <c r="V4" s="1" t="s">
        <v>38</v>
      </c>
      <c r="W4" s="1" t="s">
        <v>6</v>
      </c>
      <c r="X4" s="1" t="s">
        <v>39</v>
      </c>
      <c r="Y4" s="1" t="s">
        <v>8</v>
      </c>
      <c r="Z4" s="1" t="s">
        <v>13</v>
      </c>
      <c r="AA4" s="1" t="s">
        <v>41</v>
      </c>
      <c r="AB4" s="1" t="s">
        <v>40</v>
      </c>
    </row>
    <row r="5" spans="1:28" ht="23.25" customHeight="1" x14ac:dyDescent="0.25">
      <c r="A5" s="44">
        <v>390</v>
      </c>
      <c r="B5" s="60" t="s">
        <v>105</v>
      </c>
      <c r="C5" s="16" t="s">
        <v>44</v>
      </c>
      <c r="D5" s="11">
        <v>13</v>
      </c>
      <c r="E5" s="11">
        <v>13.9</v>
      </c>
      <c r="F5" s="11">
        <v>1.5</v>
      </c>
      <c r="G5" s="11">
        <v>257</v>
      </c>
      <c r="H5" s="11">
        <v>0</v>
      </c>
      <c r="I5" s="33">
        <v>0</v>
      </c>
      <c r="J5" s="33">
        <v>0.15</v>
      </c>
      <c r="K5" s="33">
        <v>0</v>
      </c>
      <c r="L5" s="33">
        <v>29</v>
      </c>
      <c r="M5" s="33">
        <v>1.7</v>
      </c>
      <c r="N5" s="33">
        <v>11</v>
      </c>
      <c r="O5" s="33">
        <v>113</v>
      </c>
      <c r="P5" s="5" t="s">
        <v>44</v>
      </c>
      <c r="Q5" s="11">
        <v>13</v>
      </c>
      <c r="R5" s="11">
        <v>13.9</v>
      </c>
      <c r="S5" s="11">
        <v>1.5</v>
      </c>
      <c r="T5" s="11">
        <v>257</v>
      </c>
      <c r="U5" s="11">
        <v>0</v>
      </c>
      <c r="V5" s="33">
        <v>0</v>
      </c>
      <c r="W5" s="33">
        <v>0.15</v>
      </c>
      <c r="X5" s="33">
        <v>0</v>
      </c>
      <c r="Y5" s="33">
        <v>29</v>
      </c>
      <c r="Z5" s="33">
        <v>1.7</v>
      </c>
      <c r="AA5" s="33">
        <v>11</v>
      </c>
      <c r="AB5" s="33">
        <v>113</v>
      </c>
    </row>
    <row r="6" spans="1:28" x14ac:dyDescent="0.25">
      <c r="A6" s="7">
        <v>434</v>
      </c>
      <c r="B6" s="7" t="s">
        <v>23</v>
      </c>
      <c r="C6" s="33">
        <v>150</v>
      </c>
      <c r="D6" s="33">
        <v>3.15</v>
      </c>
      <c r="E6" s="33">
        <v>6.6</v>
      </c>
      <c r="F6" s="33">
        <v>16.350000000000001</v>
      </c>
      <c r="G6" s="33">
        <v>138</v>
      </c>
      <c r="H6" s="33">
        <v>5.0999999999999996</v>
      </c>
      <c r="I6" s="33">
        <v>1.4999999999999999E-2</v>
      </c>
      <c r="J6" s="33">
        <v>0.13500000000000001</v>
      </c>
      <c r="K6" s="33">
        <v>0.19500000000000001</v>
      </c>
      <c r="L6" s="33">
        <v>39</v>
      </c>
      <c r="M6" s="33">
        <v>1.05</v>
      </c>
      <c r="N6" s="33">
        <v>24.24</v>
      </c>
      <c r="O6" s="33">
        <v>73.959999999999994</v>
      </c>
      <c r="P6" s="8">
        <v>180</v>
      </c>
      <c r="Q6" s="11">
        <f>D6/150*180</f>
        <v>3.78</v>
      </c>
      <c r="R6" s="11">
        <f t="shared" ref="R6:AB6" si="0">E6/150*180</f>
        <v>7.92</v>
      </c>
      <c r="S6" s="11">
        <f t="shared" si="0"/>
        <v>19.62</v>
      </c>
      <c r="T6" s="11">
        <f t="shared" si="0"/>
        <v>165.6</v>
      </c>
      <c r="U6" s="11">
        <f t="shared" si="0"/>
        <v>6.1199999999999992</v>
      </c>
      <c r="V6" s="11">
        <f t="shared" si="0"/>
        <v>1.7999999999999999E-2</v>
      </c>
      <c r="W6" s="11">
        <f t="shared" si="0"/>
        <v>0.16200000000000001</v>
      </c>
      <c r="X6" s="11">
        <f t="shared" si="0"/>
        <v>0.23399999999999999</v>
      </c>
      <c r="Y6" s="11">
        <f t="shared" si="0"/>
        <v>46.800000000000004</v>
      </c>
      <c r="Z6" s="11">
        <f t="shared" si="0"/>
        <v>1.26</v>
      </c>
      <c r="AA6" s="11">
        <f t="shared" si="0"/>
        <v>29.087999999999997</v>
      </c>
      <c r="AB6" s="11">
        <f t="shared" si="0"/>
        <v>88.751999999999981</v>
      </c>
    </row>
    <row r="7" spans="1:28" x14ac:dyDescent="0.25">
      <c r="A7" s="7">
        <v>504</v>
      </c>
      <c r="B7" s="3" t="s">
        <v>114</v>
      </c>
      <c r="C7" s="5">
        <v>200</v>
      </c>
      <c r="D7" s="11">
        <v>0.2</v>
      </c>
      <c r="E7" s="11">
        <v>0</v>
      </c>
      <c r="F7" s="11">
        <v>0.7</v>
      </c>
      <c r="G7" s="11">
        <v>4</v>
      </c>
      <c r="H7" s="11">
        <v>0</v>
      </c>
      <c r="I7" s="11">
        <v>0</v>
      </c>
      <c r="J7" s="11">
        <v>0.04</v>
      </c>
      <c r="K7" s="11">
        <v>0</v>
      </c>
      <c r="L7" s="11">
        <v>0.2</v>
      </c>
      <c r="M7" s="11">
        <v>0</v>
      </c>
      <c r="N7" s="11">
        <v>0</v>
      </c>
      <c r="O7" s="11">
        <v>0</v>
      </c>
      <c r="P7" s="5">
        <v>200</v>
      </c>
      <c r="Q7" s="11">
        <v>0.2</v>
      </c>
      <c r="R7" s="11">
        <v>0</v>
      </c>
      <c r="S7" s="11">
        <v>0.7</v>
      </c>
      <c r="T7" s="11">
        <v>4</v>
      </c>
      <c r="U7" s="11">
        <v>0</v>
      </c>
      <c r="V7" s="11">
        <v>0</v>
      </c>
      <c r="W7" s="11">
        <v>0.04</v>
      </c>
      <c r="X7" s="11">
        <v>0</v>
      </c>
      <c r="Y7" s="11">
        <v>0.2</v>
      </c>
      <c r="Z7" s="11">
        <v>0</v>
      </c>
      <c r="AA7" s="11">
        <v>0</v>
      </c>
      <c r="AB7" s="11">
        <v>0</v>
      </c>
    </row>
    <row r="8" spans="1:28" x14ac:dyDescent="0.25">
      <c r="A8" s="7"/>
      <c r="B8" s="3" t="s">
        <v>123</v>
      </c>
      <c r="C8" s="5">
        <v>100</v>
      </c>
      <c r="D8" s="11">
        <v>3.6</v>
      </c>
      <c r="E8" s="11">
        <v>5.52</v>
      </c>
      <c r="F8" s="11">
        <v>27.6</v>
      </c>
      <c r="G8" s="11">
        <v>186.8</v>
      </c>
      <c r="H8" s="11">
        <v>0</v>
      </c>
      <c r="I8" s="11">
        <v>0</v>
      </c>
      <c r="J8" s="11">
        <v>0.04</v>
      </c>
      <c r="K8" s="11">
        <v>0.11</v>
      </c>
      <c r="L8" s="11">
        <v>8.5</v>
      </c>
      <c r="M8" s="11">
        <v>1.28</v>
      </c>
      <c r="N8" s="11">
        <v>36.33</v>
      </c>
      <c r="O8" s="11">
        <v>108.9</v>
      </c>
      <c r="P8" s="5">
        <v>100</v>
      </c>
      <c r="Q8" s="11">
        <v>3.6</v>
      </c>
      <c r="R8" s="11">
        <v>5.52</v>
      </c>
      <c r="S8" s="11">
        <v>27.6</v>
      </c>
      <c r="T8" s="11">
        <v>186.8</v>
      </c>
      <c r="U8" s="11">
        <v>0</v>
      </c>
      <c r="V8" s="11">
        <v>0</v>
      </c>
      <c r="W8" s="11">
        <v>0.04</v>
      </c>
      <c r="X8" s="11">
        <v>0.11</v>
      </c>
      <c r="Y8" s="11">
        <v>8.5</v>
      </c>
      <c r="Z8" s="11">
        <v>1.28</v>
      </c>
      <c r="AA8" s="11">
        <v>36.33</v>
      </c>
      <c r="AB8" s="11">
        <v>108.9</v>
      </c>
    </row>
    <row r="9" spans="1:28" x14ac:dyDescent="0.25">
      <c r="A9" s="7">
        <v>114</v>
      </c>
      <c r="B9" s="3" t="s">
        <v>18</v>
      </c>
      <c r="C9" s="5">
        <v>30</v>
      </c>
      <c r="D9" s="13">
        <v>2.4</v>
      </c>
      <c r="E9" s="13">
        <v>0.3</v>
      </c>
      <c r="F9" s="13">
        <v>15</v>
      </c>
      <c r="G9" s="13">
        <v>70.5</v>
      </c>
      <c r="H9" s="13">
        <v>0</v>
      </c>
      <c r="I9" s="13">
        <v>0</v>
      </c>
      <c r="J9" s="13">
        <v>4.3999999999999997E-2</v>
      </c>
      <c r="K9" s="13">
        <v>0</v>
      </c>
      <c r="L9" s="13">
        <v>6.9</v>
      </c>
      <c r="M9" s="13">
        <v>0.5</v>
      </c>
      <c r="N9" s="13">
        <v>13.6</v>
      </c>
      <c r="O9" s="13">
        <v>30.4</v>
      </c>
      <c r="P9" s="5">
        <v>40</v>
      </c>
      <c r="Q9" s="13">
        <v>3.2</v>
      </c>
      <c r="R9" s="13">
        <v>0.4</v>
      </c>
      <c r="S9" s="13">
        <v>20</v>
      </c>
      <c r="T9" s="13">
        <v>94</v>
      </c>
      <c r="U9" s="13">
        <v>0</v>
      </c>
      <c r="V9" s="13">
        <v>0</v>
      </c>
      <c r="W9" s="13">
        <v>5.5E-2</v>
      </c>
      <c r="X9" s="13">
        <v>0</v>
      </c>
      <c r="Y9" s="13">
        <v>9.1999999999999993</v>
      </c>
      <c r="Z9" s="13">
        <v>0.66700000000000004</v>
      </c>
      <c r="AA9" s="13">
        <v>17</v>
      </c>
      <c r="AB9" s="13">
        <v>38</v>
      </c>
    </row>
    <row r="10" spans="1:28" x14ac:dyDescent="0.25">
      <c r="A10" s="7"/>
      <c r="B10" s="9" t="s">
        <v>16</v>
      </c>
      <c r="C10" s="5"/>
      <c r="D10" s="17">
        <f t="shared" ref="D10:O10" si="1">SUM(D5:D9)</f>
        <v>22.349999999999998</v>
      </c>
      <c r="E10" s="17">
        <f t="shared" si="1"/>
        <v>26.32</v>
      </c>
      <c r="F10" s="17">
        <f t="shared" si="1"/>
        <v>61.150000000000006</v>
      </c>
      <c r="G10" s="17">
        <f t="shared" si="1"/>
        <v>656.3</v>
      </c>
      <c r="H10" s="17">
        <f t="shared" si="1"/>
        <v>5.0999999999999996</v>
      </c>
      <c r="I10" s="17">
        <f t="shared" si="1"/>
        <v>1.4999999999999999E-2</v>
      </c>
      <c r="J10" s="17">
        <f t="shared" si="1"/>
        <v>0.40899999999999997</v>
      </c>
      <c r="K10" s="17">
        <f t="shared" si="1"/>
        <v>0.30499999999999999</v>
      </c>
      <c r="L10" s="17">
        <f t="shared" si="1"/>
        <v>83.600000000000009</v>
      </c>
      <c r="M10" s="17">
        <f t="shared" si="1"/>
        <v>4.53</v>
      </c>
      <c r="N10" s="17">
        <f t="shared" si="1"/>
        <v>85.169999999999987</v>
      </c>
      <c r="O10" s="17">
        <f t="shared" si="1"/>
        <v>326.26</v>
      </c>
      <c r="P10" s="28"/>
      <c r="Q10" s="17">
        <f t="shared" ref="Q10:AB10" si="2">SUM(Q5:Q9)</f>
        <v>23.78</v>
      </c>
      <c r="R10" s="17">
        <f t="shared" si="2"/>
        <v>27.74</v>
      </c>
      <c r="S10" s="17">
        <f t="shared" si="2"/>
        <v>69.42</v>
      </c>
      <c r="T10" s="17">
        <f t="shared" si="2"/>
        <v>707.40000000000009</v>
      </c>
      <c r="U10" s="17">
        <f t="shared" si="2"/>
        <v>6.1199999999999992</v>
      </c>
      <c r="V10" s="17">
        <f t="shared" si="2"/>
        <v>1.7999999999999999E-2</v>
      </c>
      <c r="W10" s="17">
        <f t="shared" si="2"/>
        <v>0.44699999999999995</v>
      </c>
      <c r="X10" s="17">
        <f t="shared" si="2"/>
        <v>0.34399999999999997</v>
      </c>
      <c r="Y10" s="17">
        <f t="shared" si="2"/>
        <v>93.700000000000017</v>
      </c>
      <c r="Z10" s="17">
        <f t="shared" si="2"/>
        <v>4.907</v>
      </c>
      <c r="AA10" s="17">
        <f t="shared" si="2"/>
        <v>93.417999999999992</v>
      </c>
      <c r="AB10" s="17">
        <f t="shared" si="2"/>
        <v>348.65199999999999</v>
      </c>
    </row>
    <row r="11" spans="1:28" x14ac:dyDescent="0.25">
      <c r="A11" s="7"/>
      <c r="B11" s="6" t="s">
        <v>9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7"/>
      <c r="R11" s="7"/>
      <c r="S11" s="7"/>
      <c r="T11" s="7"/>
      <c r="U11" s="7"/>
      <c r="V11" s="7"/>
      <c r="W11" s="14"/>
      <c r="X11" s="14"/>
      <c r="Y11" s="14"/>
      <c r="Z11" s="14"/>
      <c r="AA11" s="14"/>
      <c r="AB11" s="14"/>
    </row>
    <row r="12" spans="1:28" x14ac:dyDescent="0.25">
      <c r="A12" s="7">
        <v>66</v>
      </c>
      <c r="B12" s="38" t="s">
        <v>85</v>
      </c>
      <c r="C12" s="8">
        <v>70</v>
      </c>
      <c r="D12" s="11">
        <v>8.4000000000000005E-2</v>
      </c>
      <c r="E12" s="11">
        <v>7</v>
      </c>
      <c r="F12" s="11">
        <v>5.88</v>
      </c>
      <c r="G12" s="11">
        <v>90.44</v>
      </c>
      <c r="H12" s="11">
        <v>1.68</v>
      </c>
      <c r="I12" s="11">
        <v>0</v>
      </c>
      <c r="J12" s="11">
        <v>0</v>
      </c>
      <c r="K12" s="11">
        <v>3.1</v>
      </c>
      <c r="L12" s="11">
        <v>14</v>
      </c>
      <c r="M12" s="11">
        <v>0.42</v>
      </c>
      <c r="N12" s="11">
        <v>14</v>
      </c>
      <c r="O12" s="11">
        <v>9.5</v>
      </c>
      <c r="P12" s="8">
        <v>100</v>
      </c>
      <c r="Q12" s="11">
        <v>1.2</v>
      </c>
      <c r="R12" s="11">
        <v>10</v>
      </c>
      <c r="S12" s="11">
        <v>8.4</v>
      </c>
      <c r="T12" s="11">
        <v>129.19999999999999</v>
      </c>
      <c r="U12" s="11">
        <v>2.4</v>
      </c>
      <c r="V12" s="11">
        <f t="shared" ref="V12:AB12" si="3">I12/6*7</f>
        <v>0</v>
      </c>
      <c r="W12" s="11">
        <v>0.6</v>
      </c>
      <c r="X12" s="11">
        <f t="shared" si="3"/>
        <v>3.6166666666666671</v>
      </c>
      <c r="Y12" s="11">
        <v>20</v>
      </c>
      <c r="Z12" s="11">
        <v>0.6</v>
      </c>
      <c r="AA12" s="11">
        <f t="shared" si="3"/>
        <v>16.333333333333336</v>
      </c>
      <c r="AB12" s="11">
        <f t="shared" si="3"/>
        <v>11.083333333333332</v>
      </c>
    </row>
    <row r="13" spans="1:28" ht="24.75" customHeight="1" x14ac:dyDescent="0.25">
      <c r="A13" s="44" t="s">
        <v>70</v>
      </c>
      <c r="B13" s="38" t="s">
        <v>106</v>
      </c>
      <c r="C13" s="55" t="s">
        <v>107</v>
      </c>
      <c r="D13" s="33">
        <v>8.8000000000000007</v>
      </c>
      <c r="E13" s="33">
        <v>7.4</v>
      </c>
      <c r="F13" s="33" t="s">
        <v>108</v>
      </c>
      <c r="G13" s="33">
        <v>150.1</v>
      </c>
      <c r="H13" s="33">
        <v>9</v>
      </c>
      <c r="I13" s="33">
        <v>30</v>
      </c>
      <c r="J13" s="33">
        <v>0.1</v>
      </c>
      <c r="K13" s="33">
        <v>0.1</v>
      </c>
      <c r="L13" s="33">
        <v>13</v>
      </c>
      <c r="M13" s="33">
        <v>1.3</v>
      </c>
      <c r="N13" s="33">
        <v>39.6</v>
      </c>
      <c r="O13" s="33">
        <v>51.8</v>
      </c>
      <c r="P13" s="58" t="s">
        <v>48</v>
      </c>
      <c r="Q13" s="33">
        <v>11</v>
      </c>
      <c r="R13" s="33">
        <v>9.25</v>
      </c>
      <c r="S13" s="33">
        <v>15</v>
      </c>
      <c r="T13" s="33">
        <v>187.6</v>
      </c>
      <c r="U13" s="33">
        <v>12</v>
      </c>
      <c r="V13" s="33">
        <v>30</v>
      </c>
      <c r="W13" s="33">
        <v>0.13300000000000001</v>
      </c>
      <c r="X13" s="33">
        <v>0.1</v>
      </c>
      <c r="Y13" s="33">
        <v>16.25</v>
      </c>
      <c r="Z13" s="33">
        <v>1.7330000000000001</v>
      </c>
      <c r="AA13" s="33">
        <v>39.619999999999997</v>
      </c>
      <c r="AB13" s="33">
        <v>51.77</v>
      </c>
    </row>
    <row r="14" spans="1:28" ht="36" customHeight="1" x14ac:dyDescent="0.25">
      <c r="A14" s="44" t="s">
        <v>80</v>
      </c>
      <c r="B14" s="38" t="s">
        <v>109</v>
      </c>
      <c r="C14" s="8" t="s">
        <v>55</v>
      </c>
      <c r="D14" s="11">
        <v>16</v>
      </c>
      <c r="E14" s="11">
        <v>10</v>
      </c>
      <c r="F14" s="11">
        <v>0.2</v>
      </c>
      <c r="G14" s="11">
        <v>155.6</v>
      </c>
      <c r="H14" s="11">
        <v>0</v>
      </c>
      <c r="I14" s="11">
        <v>0</v>
      </c>
      <c r="J14" s="11">
        <v>0.04</v>
      </c>
      <c r="K14" s="11">
        <v>0.28000000000000003</v>
      </c>
      <c r="L14" s="11">
        <v>4.8499999999999996</v>
      </c>
      <c r="M14" s="11">
        <v>1.24</v>
      </c>
      <c r="N14" s="11">
        <v>7.57</v>
      </c>
      <c r="O14" s="11">
        <v>62.53</v>
      </c>
      <c r="P14" s="8" t="s">
        <v>55</v>
      </c>
      <c r="Q14" s="11">
        <v>16</v>
      </c>
      <c r="R14" s="11">
        <v>10</v>
      </c>
      <c r="S14" s="11">
        <v>0.2</v>
      </c>
      <c r="T14" s="11">
        <v>155.6</v>
      </c>
      <c r="U14" s="11">
        <v>0</v>
      </c>
      <c r="V14" s="11">
        <v>0</v>
      </c>
      <c r="W14" s="11">
        <v>0.04</v>
      </c>
      <c r="X14" s="11">
        <v>0.28000000000000003</v>
      </c>
      <c r="Y14" s="11">
        <v>4.8499999999999996</v>
      </c>
      <c r="Z14" s="11">
        <v>1.24</v>
      </c>
      <c r="AA14" s="11">
        <v>7.57</v>
      </c>
      <c r="AB14" s="11">
        <v>62.53</v>
      </c>
    </row>
    <row r="15" spans="1:28" ht="34.5" customHeight="1" x14ac:dyDescent="0.25">
      <c r="A15" s="7">
        <v>297</v>
      </c>
      <c r="B15" s="38" t="s">
        <v>113</v>
      </c>
      <c r="C15" s="36">
        <v>150</v>
      </c>
      <c r="D15" s="11">
        <v>5.7</v>
      </c>
      <c r="E15" s="11">
        <v>6.3</v>
      </c>
      <c r="F15" s="11">
        <v>28.5</v>
      </c>
      <c r="G15" s="11">
        <v>195.4</v>
      </c>
      <c r="H15" s="11">
        <v>0</v>
      </c>
      <c r="I15" s="11">
        <f t="shared" ref="I15:O15" si="4">V15/15*13</f>
        <v>0</v>
      </c>
      <c r="J15" s="11">
        <f t="shared" si="4"/>
        <v>5.2000000000000005E-2</v>
      </c>
      <c r="K15" s="11">
        <f t="shared" si="4"/>
        <v>0.65</v>
      </c>
      <c r="L15" s="11">
        <v>5.7</v>
      </c>
      <c r="M15" s="11">
        <v>0.75</v>
      </c>
      <c r="N15" s="11">
        <f t="shared" si="4"/>
        <v>14.603333333333335</v>
      </c>
      <c r="O15" s="11">
        <f t="shared" si="4"/>
        <v>63.292666666666669</v>
      </c>
      <c r="P15" s="36">
        <v>180</v>
      </c>
      <c r="Q15" s="11">
        <v>6.84</v>
      </c>
      <c r="R15" s="11">
        <v>7.56</v>
      </c>
      <c r="S15" s="11">
        <v>34.200000000000003</v>
      </c>
      <c r="T15" s="11">
        <v>234.5</v>
      </c>
      <c r="U15" s="11">
        <v>0</v>
      </c>
      <c r="V15" s="11">
        <v>0</v>
      </c>
      <c r="W15" s="11">
        <v>0.06</v>
      </c>
      <c r="X15" s="11">
        <v>0.75</v>
      </c>
      <c r="Y15" s="11">
        <v>6.84</v>
      </c>
      <c r="Z15" s="11">
        <v>0.9</v>
      </c>
      <c r="AA15" s="11">
        <v>16.850000000000001</v>
      </c>
      <c r="AB15" s="11">
        <v>73.03</v>
      </c>
    </row>
    <row r="16" spans="1:28" ht="23.25" customHeight="1" x14ac:dyDescent="0.25">
      <c r="A16" s="7">
        <v>528</v>
      </c>
      <c r="B16" s="7" t="s">
        <v>130</v>
      </c>
      <c r="C16" s="8">
        <v>200</v>
      </c>
      <c r="D16" s="11">
        <v>0.7</v>
      </c>
      <c r="E16" s="11">
        <v>0.3</v>
      </c>
      <c r="F16" s="11">
        <v>7.2</v>
      </c>
      <c r="G16" s="11">
        <v>34</v>
      </c>
      <c r="H16" s="11">
        <v>82</v>
      </c>
      <c r="I16" s="11">
        <v>0</v>
      </c>
      <c r="J16" s="11">
        <v>0.01</v>
      </c>
      <c r="K16" s="11">
        <v>0</v>
      </c>
      <c r="L16" s="11">
        <v>12.1</v>
      </c>
      <c r="M16" s="11">
        <v>0.45</v>
      </c>
      <c r="N16" s="11">
        <v>4.8899999999999997</v>
      </c>
      <c r="O16" s="11">
        <v>8</v>
      </c>
      <c r="P16" s="8">
        <v>200</v>
      </c>
      <c r="Q16" s="11">
        <v>0.7</v>
      </c>
      <c r="R16" s="11">
        <v>0.3</v>
      </c>
      <c r="S16" s="11">
        <v>7.2</v>
      </c>
      <c r="T16" s="11">
        <v>34</v>
      </c>
      <c r="U16" s="11">
        <v>82</v>
      </c>
      <c r="V16" s="11">
        <v>0</v>
      </c>
      <c r="W16" s="11">
        <v>0.01</v>
      </c>
      <c r="X16" s="11">
        <v>0</v>
      </c>
      <c r="Y16" s="11">
        <v>12</v>
      </c>
      <c r="Z16" s="11">
        <v>0.45</v>
      </c>
      <c r="AA16" s="11">
        <v>4.8899999999999997</v>
      </c>
      <c r="AB16" s="11">
        <v>8</v>
      </c>
    </row>
    <row r="17" spans="1:28" x14ac:dyDescent="0.25">
      <c r="A17" s="7">
        <v>114</v>
      </c>
      <c r="B17" s="3" t="s">
        <v>18</v>
      </c>
      <c r="C17" s="5">
        <v>30</v>
      </c>
      <c r="D17" s="13">
        <v>2.4</v>
      </c>
      <c r="E17" s="13">
        <v>0.3</v>
      </c>
      <c r="F17" s="13">
        <v>14.3</v>
      </c>
      <c r="G17" s="13">
        <v>70.5</v>
      </c>
      <c r="H17" s="13">
        <v>0</v>
      </c>
      <c r="I17" s="13">
        <v>0</v>
      </c>
      <c r="J17" s="13">
        <v>4.3999999999999997E-2</v>
      </c>
      <c r="K17" s="13">
        <v>0</v>
      </c>
      <c r="L17" s="13">
        <v>6.9</v>
      </c>
      <c r="M17" s="13">
        <v>0.5</v>
      </c>
      <c r="N17" s="13">
        <v>13.6</v>
      </c>
      <c r="O17" s="13">
        <v>30.4</v>
      </c>
      <c r="P17" s="5">
        <v>40</v>
      </c>
      <c r="Q17" s="13">
        <v>3.2</v>
      </c>
      <c r="R17" s="13">
        <v>0.4</v>
      </c>
      <c r="S17" s="13">
        <v>19</v>
      </c>
      <c r="T17" s="13">
        <v>94</v>
      </c>
      <c r="U17" s="13">
        <v>0</v>
      </c>
      <c r="V17" s="13">
        <v>0</v>
      </c>
      <c r="W17" s="13">
        <v>5.5E-2</v>
      </c>
      <c r="X17" s="13">
        <v>0</v>
      </c>
      <c r="Y17" s="13">
        <v>9.1999999999999993</v>
      </c>
      <c r="Z17" s="13">
        <v>0.55000000000000004</v>
      </c>
      <c r="AA17" s="13">
        <v>17</v>
      </c>
      <c r="AB17" s="13">
        <v>38</v>
      </c>
    </row>
    <row r="18" spans="1:28" x14ac:dyDescent="0.25">
      <c r="A18" s="7">
        <v>116</v>
      </c>
      <c r="B18" s="7" t="s">
        <v>63</v>
      </c>
      <c r="C18" s="8">
        <v>30</v>
      </c>
      <c r="D18" s="7">
        <v>1.95</v>
      </c>
      <c r="E18" s="7">
        <v>0.33</v>
      </c>
      <c r="F18" s="7">
        <v>10.5</v>
      </c>
      <c r="G18" s="7">
        <v>54.3</v>
      </c>
      <c r="H18" s="7">
        <v>0</v>
      </c>
      <c r="I18" s="7">
        <v>0</v>
      </c>
      <c r="J18" s="7">
        <v>0.1</v>
      </c>
      <c r="K18" s="7">
        <v>0</v>
      </c>
      <c r="L18" s="7">
        <v>11</v>
      </c>
      <c r="M18" s="7">
        <v>1.2</v>
      </c>
      <c r="N18" s="7">
        <v>13.6</v>
      </c>
      <c r="O18" s="7">
        <v>30.4</v>
      </c>
      <c r="P18" s="8">
        <v>40</v>
      </c>
      <c r="Q18" s="11">
        <v>2.6</v>
      </c>
      <c r="R18" s="11">
        <v>0.44</v>
      </c>
      <c r="S18" s="11">
        <v>14</v>
      </c>
      <c r="T18" s="11">
        <v>72.400000000000006</v>
      </c>
      <c r="U18" s="11">
        <v>0</v>
      </c>
      <c r="V18" s="11">
        <v>0</v>
      </c>
      <c r="W18" s="11">
        <v>0.13300000000000001</v>
      </c>
      <c r="X18" s="11">
        <v>0</v>
      </c>
      <c r="Y18" s="11">
        <v>14.67</v>
      </c>
      <c r="Z18" s="11">
        <v>1.6</v>
      </c>
      <c r="AA18" s="11">
        <v>17</v>
      </c>
      <c r="AB18" s="11">
        <v>38</v>
      </c>
    </row>
    <row r="19" spans="1:28" x14ac:dyDescent="0.25">
      <c r="A19" s="7"/>
      <c r="B19" s="9" t="s">
        <v>16</v>
      </c>
      <c r="C19" s="8"/>
      <c r="D19" s="19">
        <f t="shared" ref="D19:O19" si="5">SUM(D12:D18)</f>
        <v>35.634</v>
      </c>
      <c r="E19" s="19">
        <f t="shared" si="5"/>
        <v>31.63</v>
      </c>
      <c r="F19" s="19">
        <f t="shared" si="5"/>
        <v>66.58</v>
      </c>
      <c r="G19" s="19">
        <f t="shared" si="5"/>
        <v>750.33999999999992</v>
      </c>
      <c r="H19" s="19">
        <f t="shared" si="5"/>
        <v>92.68</v>
      </c>
      <c r="I19" s="19">
        <f t="shared" si="5"/>
        <v>30</v>
      </c>
      <c r="J19" s="19">
        <f t="shared" si="5"/>
        <v>0.34599999999999997</v>
      </c>
      <c r="K19" s="19">
        <f t="shared" si="5"/>
        <v>4.1300000000000008</v>
      </c>
      <c r="L19" s="19">
        <f t="shared" si="5"/>
        <v>67.550000000000011</v>
      </c>
      <c r="M19" s="19">
        <f t="shared" si="5"/>
        <v>5.86</v>
      </c>
      <c r="N19" s="19">
        <f t="shared" si="5"/>
        <v>107.86333333333333</v>
      </c>
      <c r="O19" s="19">
        <f t="shared" si="5"/>
        <v>255.92266666666669</v>
      </c>
      <c r="P19" s="30"/>
      <c r="Q19" s="19">
        <f t="shared" ref="Q19:AB19" si="6">SUM(Q12:Q18)</f>
        <v>41.540000000000006</v>
      </c>
      <c r="R19" s="19">
        <f t="shared" si="6"/>
        <v>37.949999999999996</v>
      </c>
      <c r="S19" s="19">
        <f t="shared" si="6"/>
        <v>98</v>
      </c>
      <c r="T19" s="19">
        <f t="shared" si="6"/>
        <v>907.3</v>
      </c>
      <c r="U19" s="19">
        <f t="shared" si="6"/>
        <v>96.4</v>
      </c>
      <c r="V19" s="19">
        <f t="shared" si="6"/>
        <v>30</v>
      </c>
      <c r="W19" s="19">
        <f t="shared" si="6"/>
        <v>1.0310000000000001</v>
      </c>
      <c r="X19" s="19">
        <f t="shared" si="6"/>
        <v>4.746666666666667</v>
      </c>
      <c r="Y19" s="19">
        <f t="shared" si="6"/>
        <v>83.81</v>
      </c>
      <c r="Z19" s="19">
        <f t="shared" si="6"/>
        <v>7.0730000000000004</v>
      </c>
      <c r="AA19" s="19">
        <f t="shared" si="6"/>
        <v>119.26333333333334</v>
      </c>
      <c r="AB19" s="19">
        <f t="shared" si="6"/>
        <v>282.41333333333336</v>
      </c>
    </row>
    <row r="20" spans="1:28" x14ac:dyDescent="0.25">
      <c r="A20" s="7"/>
      <c r="B20" s="1" t="s">
        <v>17</v>
      </c>
      <c r="C20" s="8"/>
      <c r="D20" s="41">
        <f t="shared" ref="D20:O20" si="7">D10+D19</f>
        <v>57.983999999999995</v>
      </c>
      <c r="E20" s="41">
        <f t="shared" si="7"/>
        <v>57.95</v>
      </c>
      <c r="F20" s="41">
        <f t="shared" si="7"/>
        <v>127.73</v>
      </c>
      <c r="G20" s="41">
        <f t="shared" si="7"/>
        <v>1406.6399999999999</v>
      </c>
      <c r="H20" s="41">
        <f t="shared" si="7"/>
        <v>97.78</v>
      </c>
      <c r="I20" s="41">
        <f t="shared" si="7"/>
        <v>30.015000000000001</v>
      </c>
      <c r="J20" s="41">
        <f t="shared" si="7"/>
        <v>0.75499999999999989</v>
      </c>
      <c r="K20" s="41">
        <f t="shared" si="7"/>
        <v>4.4350000000000005</v>
      </c>
      <c r="L20" s="41">
        <f t="shared" si="7"/>
        <v>151.15000000000003</v>
      </c>
      <c r="M20" s="41">
        <f t="shared" si="7"/>
        <v>10.39</v>
      </c>
      <c r="N20" s="41">
        <f t="shared" si="7"/>
        <v>193.0333333333333</v>
      </c>
      <c r="O20" s="41">
        <f t="shared" si="7"/>
        <v>582.18266666666671</v>
      </c>
      <c r="P20" s="41"/>
      <c r="Q20" s="41">
        <f t="shared" ref="Q20:AB20" si="8">Q10+Q19</f>
        <v>65.320000000000007</v>
      </c>
      <c r="R20" s="41">
        <f t="shared" si="8"/>
        <v>65.69</v>
      </c>
      <c r="S20" s="41">
        <f t="shared" si="8"/>
        <v>167.42000000000002</v>
      </c>
      <c r="T20" s="41">
        <f t="shared" si="8"/>
        <v>1614.7</v>
      </c>
      <c r="U20" s="41">
        <f t="shared" si="8"/>
        <v>102.52000000000001</v>
      </c>
      <c r="V20" s="41">
        <f t="shared" si="8"/>
        <v>30.018000000000001</v>
      </c>
      <c r="W20" s="41">
        <f t="shared" si="8"/>
        <v>1.4780000000000002</v>
      </c>
      <c r="X20" s="41">
        <f t="shared" si="8"/>
        <v>5.0906666666666673</v>
      </c>
      <c r="Y20" s="41">
        <f t="shared" si="8"/>
        <v>177.51000000000002</v>
      </c>
      <c r="Z20" s="41">
        <f t="shared" si="8"/>
        <v>11.98</v>
      </c>
      <c r="AA20" s="41">
        <f t="shared" si="8"/>
        <v>212.68133333333333</v>
      </c>
      <c r="AB20" s="41">
        <f t="shared" si="8"/>
        <v>631.06533333333334</v>
      </c>
    </row>
    <row r="21" spans="1:28" x14ac:dyDescent="0.25">
      <c r="D21" s="31"/>
      <c r="E21" s="31"/>
      <c r="F21" s="31"/>
      <c r="G21" s="3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8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</sheetData>
  <mergeCells count="6">
    <mergeCell ref="Y3:AB3"/>
    <mergeCell ref="D3:G3"/>
    <mergeCell ref="H3:K3"/>
    <mergeCell ref="L3:O3"/>
    <mergeCell ref="Q3:T3"/>
    <mergeCell ref="U3:X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AD24" sqref="AD24"/>
    </sheetView>
  </sheetViews>
  <sheetFormatPr defaultRowHeight="15" x14ac:dyDescent="0.25"/>
  <cols>
    <col min="1" max="1" width="10.5703125" customWidth="1"/>
    <col min="2" max="4" width="3.7109375" customWidth="1"/>
    <col min="5" max="13" width="4.7109375" customWidth="1"/>
    <col min="14" max="14" width="5.42578125" customWidth="1"/>
    <col min="15" max="17" width="3.7109375" customWidth="1"/>
    <col min="18" max="18" width="5.140625" customWidth="1"/>
    <col min="19" max="26" width="4.7109375" customWidth="1"/>
  </cols>
  <sheetData>
    <row r="1" spans="1:27" x14ac:dyDescent="0.25">
      <c r="A1" s="23" t="s">
        <v>33</v>
      </c>
    </row>
    <row r="2" spans="1:27" ht="23.25" customHeight="1" x14ac:dyDescent="0.25">
      <c r="A2" s="47" t="s">
        <v>35</v>
      </c>
      <c r="B2" s="65" t="s">
        <v>14</v>
      </c>
      <c r="C2" s="65"/>
      <c r="D2" s="65"/>
      <c r="E2" s="65"/>
      <c r="F2" s="65" t="s">
        <v>1</v>
      </c>
      <c r="G2" s="65"/>
      <c r="H2" s="65"/>
      <c r="I2" s="65"/>
      <c r="J2" s="65" t="s">
        <v>15</v>
      </c>
      <c r="K2" s="65"/>
      <c r="L2" s="65"/>
      <c r="M2" s="65"/>
      <c r="N2" s="46" t="s">
        <v>45</v>
      </c>
      <c r="O2" s="65" t="s">
        <v>14</v>
      </c>
      <c r="P2" s="65"/>
      <c r="Q2" s="65"/>
      <c r="R2" s="65"/>
      <c r="S2" s="65" t="s">
        <v>1</v>
      </c>
      <c r="T2" s="65"/>
      <c r="U2" s="65"/>
      <c r="V2" s="65"/>
      <c r="W2" s="65" t="s">
        <v>15</v>
      </c>
      <c r="X2" s="65"/>
      <c r="Y2" s="65"/>
      <c r="Z2" s="65"/>
    </row>
    <row r="3" spans="1:27" x14ac:dyDescent="0.25">
      <c r="A3" s="1" t="s">
        <v>46</v>
      </c>
      <c r="B3" s="1" t="s">
        <v>3</v>
      </c>
      <c r="C3" s="1" t="s">
        <v>4</v>
      </c>
      <c r="D3" s="1" t="s">
        <v>5</v>
      </c>
      <c r="E3" s="1" t="s">
        <v>11</v>
      </c>
      <c r="F3" s="1" t="s">
        <v>7</v>
      </c>
      <c r="G3" s="1" t="s">
        <v>38</v>
      </c>
      <c r="H3" s="1" t="s">
        <v>6</v>
      </c>
      <c r="I3" s="1" t="s">
        <v>39</v>
      </c>
      <c r="J3" s="1" t="s">
        <v>8</v>
      </c>
      <c r="K3" s="1" t="s">
        <v>13</v>
      </c>
      <c r="L3" s="1" t="s">
        <v>41</v>
      </c>
      <c r="M3" s="1" t="s">
        <v>40</v>
      </c>
      <c r="N3" s="1"/>
      <c r="O3" s="1" t="s">
        <v>3</v>
      </c>
      <c r="P3" s="1" t="s">
        <v>4</v>
      </c>
      <c r="Q3" s="1" t="s">
        <v>5</v>
      </c>
      <c r="R3" s="1" t="s">
        <v>11</v>
      </c>
      <c r="S3" s="1" t="s">
        <v>7</v>
      </c>
      <c r="T3" s="1" t="s">
        <v>38</v>
      </c>
      <c r="U3" s="1" t="s">
        <v>6</v>
      </c>
      <c r="V3" s="1" t="s">
        <v>39</v>
      </c>
      <c r="W3" s="1" t="s">
        <v>8</v>
      </c>
      <c r="X3" s="1" t="s">
        <v>13</v>
      </c>
      <c r="Y3" s="1" t="s">
        <v>41</v>
      </c>
      <c r="Z3" s="1" t="s">
        <v>40</v>
      </c>
    </row>
    <row r="4" spans="1:27" x14ac:dyDescent="0.25">
      <c r="A4" s="27">
        <v>1</v>
      </c>
      <c r="B4" s="7">
        <f>Лист1!D10</f>
        <v>16.240000000000002</v>
      </c>
      <c r="C4" s="7">
        <f>Лист1!E10</f>
        <v>13.85</v>
      </c>
      <c r="D4" s="7">
        <f>Лист1!F10</f>
        <v>69.05</v>
      </c>
      <c r="E4" s="7">
        <f>Лист1!G10</f>
        <v>466.6</v>
      </c>
      <c r="F4" s="7">
        <f>Лист1!H10</f>
        <v>9.32</v>
      </c>
      <c r="G4" s="7">
        <f>Лист1!I10</f>
        <v>34.01</v>
      </c>
      <c r="H4" s="7">
        <f>Лист1!J10</f>
        <v>0.23400000000000001</v>
      </c>
      <c r="I4" s="7">
        <f>Лист1!K10</f>
        <v>0.17</v>
      </c>
      <c r="J4" s="7">
        <f>Лист1!L10</f>
        <v>360.70000000000005</v>
      </c>
      <c r="K4" s="7">
        <f>Лист1!M10</f>
        <v>6.1099999999999994</v>
      </c>
      <c r="L4" s="7">
        <f>Лист1!N10</f>
        <v>55.81</v>
      </c>
      <c r="M4" s="7">
        <f>Лист1!O10</f>
        <v>275.35000000000002</v>
      </c>
      <c r="N4" s="7"/>
      <c r="O4" s="7">
        <f>Лист1!Q10</f>
        <v>18.3</v>
      </c>
      <c r="P4" s="7">
        <f>Лист1!R10</f>
        <v>15.276999999999999</v>
      </c>
      <c r="Q4" s="7">
        <f>Лист1!S10</f>
        <v>74.53</v>
      </c>
      <c r="R4" s="7">
        <f>Лист1!T10</f>
        <v>507.3</v>
      </c>
      <c r="S4" s="7">
        <f>Лист1!U10</f>
        <v>9.3070000000000004</v>
      </c>
      <c r="T4" s="7">
        <f>Лист1!V10</f>
        <v>34.012500000000003</v>
      </c>
      <c r="U4" s="7">
        <f>Лист1!W10</f>
        <v>0.26500000000000001</v>
      </c>
      <c r="V4" s="7">
        <f>Лист1!X10</f>
        <v>0.21250000000000002</v>
      </c>
      <c r="W4" s="7">
        <f>Лист1!Y10</f>
        <v>413</v>
      </c>
      <c r="X4" s="7">
        <f>Лист1!Z10</f>
        <v>6.327</v>
      </c>
      <c r="Y4" s="7">
        <f>Лист1!AA10</f>
        <v>59.2</v>
      </c>
      <c r="Z4" s="7">
        <f>Лист1!AB10</f>
        <v>282.8</v>
      </c>
    </row>
    <row r="5" spans="1:27" x14ac:dyDescent="0.25">
      <c r="A5" s="27">
        <v>2</v>
      </c>
      <c r="B5" s="7">
        <f>Лист2!D9</f>
        <v>20.799999999999997</v>
      </c>
      <c r="C5" s="7">
        <f>Лист2!E9</f>
        <v>10</v>
      </c>
      <c r="D5" s="7">
        <f>Лист2!F9</f>
        <v>59.900000000000006</v>
      </c>
      <c r="E5" s="7">
        <f>Лист2!G9</f>
        <v>445.9</v>
      </c>
      <c r="F5" s="7">
        <f>Лист2!H9</f>
        <v>1.4</v>
      </c>
      <c r="G5" s="7">
        <f>Лист2!I9</f>
        <v>0</v>
      </c>
      <c r="H5" s="7">
        <f>Лист2!J9</f>
        <v>0.11059999999999999</v>
      </c>
      <c r="I5" s="7">
        <f>Лист2!K9</f>
        <v>0.752</v>
      </c>
      <c r="J5" s="7">
        <f>Лист2!L9</f>
        <v>42.300000000000004</v>
      </c>
      <c r="K5" s="7">
        <f>Лист2!M9</f>
        <v>1.55</v>
      </c>
      <c r="L5" s="7">
        <f>Лист2!N9</f>
        <v>41.526499999999999</v>
      </c>
      <c r="M5" s="7">
        <f>Лист2!O9</f>
        <v>165.01599999999999</v>
      </c>
      <c r="N5" s="7"/>
      <c r="O5" s="7">
        <f>Лист2!Q9</f>
        <v>22.32</v>
      </c>
      <c r="P5" s="7">
        <f>Лист2!R9</f>
        <v>20.52</v>
      </c>
      <c r="Q5" s="7">
        <f>Лист2!S9</f>
        <v>70.7</v>
      </c>
      <c r="R5" s="7">
        <f>Лист2!T9</f>
        <v>512.29999999999995</v>
      </c>
      <c r="S5" s="7">
        <f>Лист2!U9</f>
        <v>1.4</v>
      </c>
      <c r="T5" s="7">
        <f>Лист2!V9</f>
        <v>0</v>
      </c>
      <c r="U5" s="7">
        <f>Лист2!W9</f>
        <v>8.2000000000000003E-2</v>
      </c>
      <c r="V5" s="7">
        <f>Лист2!X9</f>
        <v>0.83000000000000007</v>
      </c>
      <c r="W5" s="7">
        <f>Лист2!Y9</f>
        <v>44.84</v>
      </c>
      <c r="X5" s="7">
        <f>Лист2!Z9</f>
        <v>1.8070000000000002</v>
      </c>
      <c r="Y5" s="7">
        <f>Лист2!AA9</f>
        <v>49.63</v>
      </c>
      <c r="Z5" s="7">
        <f>Лист2!AB9</f>
        <v>194.27</v>
      </c>
    </row>
    <row r="6" spans="1:27" x14ac:dyDescent="0.25">
      <c r="A6" s="27">
        <v>3</v>
      </c>
      <c r="B6" s="7">
        <f>Лист3!D10</f>
        <v>17.899999999999999</v>
      </c>
      <c r="C6" s="7">
        <f>Лист3!E10</f>
        <v>31.69</v>
      </c>
      <c r="D6" s="7">
        <f>Лист3!F10</f>
        <v>44.35</v>
      </c>
      <c r="E6" s="7">
        <f>Лист3!G10</f>
        <v>532.9</v>
      </c>
      <c r="F6" s="7">
        <f>Лист3!H10</f>
        <v>11.4</v>
      </c>
      <c r="G6" s="7">
        <f>Лист3!I10</f>
        <v>1.4999999999999999E-2</v>
      </c>
      <c r="H6" s="7">
        <f>Лист3!J10</f>
        <v>0.504</v>
      </c>
      <c r="I6" s="7">
        <f>Лист3!K10</f>
        <v>0.99500000000000011</v>
      </c>
      <c r="J6" s="7">
        <f>Лист3!L10</f>
        <v>98.4</v>
      </c>
      <c r="K6" s="7">
        <f>Лист3!M10</f>
        <v>3.25</v>
      </c>
      <c r="L6" s="7">
        <f>Лист3!N10</f>
        <v>97.839999999999989</v>
      </c>
      <c r="M6" s="7">
        <f>Лист3!O10</f>
        <v>383.35999999999996</v>
      </c>
      <c r="N6" s="7"/>
      <c r="O6" s="7">
        <f>Лист3!Q10</f>
        <v>18.7</v>
      </c>
      <c r="P6" s="7">
        <f>Лист3!R10</f>
        <v>31.79</v>
      </c>
      <c r="Q6" s="7">
        <f>Лист3!S10</f>
        <v>49.35</v>
      </c>
      <c r="R6" s="7">
        <f>Лист3!T10</f>
        <v>556.4</v>
      </c>
      <c r="S6" s="7">
        <f>Лист3!U10</f>
        <v>11.4</v>
      </c>
      <c r="T6" s="7">
        <f>Лист3!V10</f>
        <v>1.7999999999999999E-2</v>
      </c>
      <c r="U6" s="7">
        <f>Лист3!W10</f>
        <v>0.51500000000000001</v>
      </c>
      <c r="V6" s="7">
        <f>Лист3!X10</f>
        <v>1.3340000000000001</v>
      </c>
      <c r="W6" s="7">
        <f>Лист3!Y10</f>
        <v>100.7</v>
      </c>
      <c r="X6" s="7">
        <f>Лист3!Z10</f>
        <v>3.4169999999999998</v>
      </c>
      <c r="Y6" s="7">
        <f>Лист3!AA10</f>
        <v>119.288</v>
      </c>
      <c r="Z6" s="7">
        <f>Лист3!AB10</f>
        <v>489.75199999999995</v>
      </c>
    </row>
    <row r="7" spans="1:27" x14ac:dyDescent="0.25">
      <c r="A7" s="27">
        <v>4</v>
      </c>
      <c r="B7" s="7">
        <f>Лист4!D9</f>
        <v>24.599999999999998</v>
      </c>
      <c r="C7" s="7">
        <f>Лист4!E9</f>
        <v>16.100000000000001</v>
      </c>
      <c r="D7" s="7">
        <f>Лист4!F9</f>
        <v>48.8</v>
      </c>
      <c r="E7" s="7">
        <f>Лист4!G9</f>
        <v>444.5</v>
      </c>
      <c r="F7" s="7">
        <f>Лист4!H9</f>
        <v>11.8</v>
      </c>
      <c r="G7" s="7">
        <f>Лист4!I9</f>
        <v>34</v>
      </c>
      <c r="H7" s="7">
        <f>Лист4!J9</f>
        <v>0.27400000000000002</v>
      </c>
      <c r="I7" s="7">
        <f>Лист4!K9</f>
        <v>0.6</v>
      </c>
      <c r="J7" s="7">
        <f>Лист4!L9</f>
        <v>463.79999999999995</v>
      </c>
      <c r="K7" s="7">
        <f>Лист4!M9</f>
        <v>3.7</v>
      </c>
      <c r="L7" s="7">
        <f>Лист4!N9</f>
        <v>57.05</v>
      </c>
      <c r="M7" s="7">
        <f>Лист4!O9</f>
        <v>349.28999999999996</v>
      </c>
      <c r="N7" s="7"/>
      <c r="O7" s="7">
        <f>Лист4!Q9</f>
        <v>25.2</v>
      </c>
      <c r="P7" s="7">
        <f>Лист4!R9</f>
        <v>16.100000000000001</v>
      </c>
      <c r="Q7" s="7">
        <f>Лист4!S9</f>
        <v>53.8</v>
      </c>
      <c r="R7" s="7">
        <f>Лист4!T9</f>
        <v>468</v>
      </c>
      <c r="S7" s="7">
        <f>Лист4!U9</f>
        <v>11.833</v>
      </c>
      <c r="T7" s="7">
        <f>Лист4!V9</f>
        <v>34</v>
      </c>
      <c r="U7" s="7">
        <f>Лист4!W9</f>
        <v>0.252</v>
      </c>
      <c r="V7" s="7">
        <f>Лист4!X9</f>
        <v>0.6</v>
      </c>
      <c r="W7" s="7">
        <f>Лист4!Y9</f>
        <v>465.9</v>
      </c>
      <c r="X7" s="7">
        <f>Лист4!Z9</f>
        <v>3.867</v>
      </c>
      <c r="Y7" s="7">
        <f>Лист4!AA9</f>
        <v>60.55</v>
      </c>
      <c r="Z7" s="7">
        <f>Лист4!AB9</f>
        <v>435.49</v>
      </c>
    </row>
    <row r="8" spans="1:27" x14ac:dyDescent="0.25">
      <c r="A8" s="27">
        <v>5</v>
      </c>
      <c r="B8" s="7">
        <f>Лист5!D10</f>
        <v>20.799999999999997</v>
      </c>
      <c r="C8" s="7">
        <f>Лист5!E10</f>
        <v>17.559999999999999</v>
      </c>
      <c r="D8" s="7">
        <f>Лист5!F10</f>
        <v>41.7</v>
      </c>
      <c r="E8" s="7">
        <f>Лист5!G10</f>
        <v>406</v>
      </c>
      <c r="F8" s="7">
        <f>Лист5!H10</f>
        <v>17.100000000000001</v>
      </c>
      <c r="G8" s="7">
        <f>Лист5!I10</f>
        <v>0.02</v>
      </c>
      <c r="H8" s="7">
        <f>Лист5!J10</f>
        <v>0.26400000000000001</v>
      </c>
      <c r="I8" s="7">
        <f>Лист5!K10</f>
        <v>5.85</v>
      </c>
      <c r="J8" s="7">
        <f>Лист5!L10</f>
        <v>101.60000000000001</v>
      </c>
      <c r="K8" s="7">
        <f>Лист5!M10</f>
        <v>6.1</v>
      </c>
      <c r="L8" s="7">
        <f>Лист5!N10</f>
        <v>62.980000000000004</v>
      </c>
      <c r="M8" s="7">
        <f>Лист5!O10</f>
        <v>318.36</v>
      </c>
      <c r="N8" s="7"/>
      <c r="O8" s="7">
        <f>Лист5!Q10</f>
        <v>21.939999999999998</v>
      </c>
      <c r="P8" s="7">
        <f>Лист5!R10</f>
        <v>18.871999999999996</v>
      </c>
      <c r="Q8" s="7">
        <f>Лист5!S10</f>
        <v>51.36</v>
      </c>
      <c r="R8" s="7">
        <f>Лист5!T10</f>
        <v>461.6</v>
      </c>
      <c r="S8" s="7">
        <f>Лист5!U10</f>
        <v>18.079999999999998</v>
      </c>
      <c r="T8" s="7">
        <f>Лист5!V10</f>
        <v>2.4E-2</v>
      </c>
      <c r="U8" s="7">
        <f>Лист5!W10</f>
        <v>0.27900000000000003</v>
      </c>
      <c r="V8" s="7">
        <f>Лист5!X10</f>
        <v>6.42</v>
      </c>
      <c r="W8" s="7">
        <f>Лист5!Y10</f>
        <v>110.89999999999999</v>
      </c>
      <c r="X8" s="7">
        <f>Лист5!Z10</f>
        <v>6.4669999999999996</v>
      </c>
      <c r="Y8" s="7">
        <f>Лист5!AA10</f>
        <v>72.816000000000003</v>
      </c>
      <c r="Z8" s="7">
        <f>Лист5!AB10</f>
        <v>341.77200000000005</v>
      </c>
    </row>
    <row r="9" spans="1:27" x14ac:dyDescent="0.25">
      <c r="A9" s="27">
        <v>6</v>
      </c>
      <c r="B9" s="7">
        <f>Лист6!D9</f>
        <v>13.94</v>
      </c>
      <c r="C9" s="7">
        <f>Лист6!E9</f>
        <v>11.680000000000001</v>
      </c>
      <c r="D9" s="7">
        <f>Лист6!F9</f>
        <v>51.7</v>
      </c>
      <c r="E9" s="7">
        <f>Лист6!G9</f>
        <v>368.95</v>
      </c>
      <c r="F9" s="7">
        <f>Лист6!H9</f>
        <v>1.46</v>
      </c>
      <c r="G9" s="7">
        <f>Лист6!I9</f>
        <v>63.4</v>
      </c>
      <c r="H9" s="7">
        <f>Лист6!J9</f>
        <v>0.23799999999999999</v>
      </c>
      <c r="I9" s="7">
        <f>Лист6!K9</f>
        <v>0.2</v>
      </c>
      <c r="J9" s="7">
        <f>Лист6!L9</f>
        <v>278.29999999999995</v>
      </c>
      <c r="K9" s="7">
        <f>Лист6!M9</f>
        <v>2.52</v>
      </c>
      <c r="L9" s="7">
        <f>Лист6!N9</f>
        <v>73.399999999999991</v>
      </c>
      <c r="M9" s="7">
        <f>Лист6!O9</f>
        <v>307.39999999999998</v>
      </c>
      <c r="N9" s="7"/>
      <c r="O9" s="7">
        <f>Лист6!Q9</f>
        <v>16.04</v>
      </c>
      <c r="P9" s="7">
        <f>Лист6!R9</f>
        <v>13.08</v>
      </c>
      <c r="Q9" s="7">
        <f>Лист6!S9</f>
        <v>56.7</v>
      </c>
      <c r="R9" s="7">
        <f>Лист6!T9</f>
        <v>409.6</v>
      </c>
      <c r="S9" s="7">
        <f>Лист6!U9</f>
        <v>1.54</v>
      </c>
      <c r="T9" s="7">
        <f>Лист6!V9</f>
        <v>68.566666666666663</v>
      </c>
      <c r="U9" s="7">
        <f>Лист6!W9</f>
        <v>0.2573333333333333</v>
      </c>
      <c r="V9" s="7">
        <f>Лист6!X9</f>
        <v>0.21666666666666667</v>
      </c>
      <c r="W9" s="7">
        <f>Лист6!Y9</f>
        <v>325.59999999999997</v>
      </c>
      <c r="X9" s="7">
        <f>Лист6!Z9</f>
        <v>2.7370000000000001</v>
      </c>
      <c r="Y9" s="7">
        <f>Лист6!AA9</f>
        <v>78.8</v>
      </c>
      <c r="Z9" s="7">
        <f>Лист6!AB9</f>
        <v>330</v>
      </c>
    </row>
    <row r="10" spans="1:27" x14ac:dyDescent="0.25">
      <c r="A10" s="27">
        <v>7</v>
      </c>
      <c r="B10" s="7">
        <f>Лист7!D10</f>
        <v>12.400000000000002</v>
      </c>
      <c r="C10" s="7">
        <f>Лист7!E10</f>
        <v>9.9</v>
      </c>
      <c r="D10" s="7">
        <f>Лист7!F10</f>
        <v>91.25</v>
      </c>
      <c r="E10" s="7">
        <f>Лист7!G10</f>
        <v>503.8</v>
      </c>
      <c r="F10" s="7">
        <f>Лист7!H10</f>
        <v>15.68</v>
      </c>
      <c r="G10" s="7">
        <f>Лист7!I10</f>
        <v>0</v>
      </c>
      <c r="H10" s="7">
        <f>Лист7!J10</f>
        <v>0.38399999999999995</v>
      </c>
      <c r="I10" s="7">
        <f>Лист7!K10</f>
        <v>0.60000000000000009</v>
      </c>
      <c r="J10" s="7">
        <f>Лист7!L10</f>
        <v>322.2</v>
      </c>
      <c r="K10" s="7">
        <f>Лист7!M10</f>
        <v>1.71</v>
      </c>
      <c r="L10" s="7">
        <f>Лист7!N10</f>
        <v>80.3</v>
      </c>
      <c r="M10" s="7">
        <f>Лист7!O10</f>
        <v>193.4</v>
      </c>
      <c r="N10" s="7"/>
      <c r="O10" s="7">
        <f>Лист7!Q10</f>
        <v>13.36</v>
      </c>
      <c r="P10" s="7">
        <f>Лист7!R10</f>
        <v>10.32</v>
      </c>
      <c r="Q10" s="7">
        <f>Лист7!S10</f>
        <v>99.72</v>
      </c>
      <c r="R10" s="7">
        <f>Лист7!T10</f>
        <v>545.16</v>
      </c>
      <c r="S10" s="7">
        <f>Лист7!U10</f>
        <v>16.456</v>
      </c>
      <c r="T10" s="7">
        <f>Лист7!V10</f>
        <v>0</v>
      </c>
      <c r="U10" s="7">
        <f>Лист7!W10</f>
        <v>0.439</v>
      </c>
      <c r="V10" s="7">
        <f>Лист7!X10</f>
        <v>0.68</v>
      </c>
      <c r="W10" s="7">
        <f>Лист7!Y10</f>
        <v>358.71999999999997</v>
      </c>
      <c r="X10" s="7">
        <f>Лист7!Z10</f>
        <v>1.899</v>
      </c>
      <c r="Y10" s="7">
        <f>Лист7!AA10</f>
        <v>92.240000000000009</v>
      </c>
      <c r="Z10" s="7">
        <f>Лист7!AB10</f>
        <v>219</v>
      </c>
    </row>
    <row r="11" spans="1:27" x14ac:dyDescent="0.25">
      <c r="A11" s="27">
        <v>8</v>
      </c>
      <c r="B11" s="7">
        <f>Лист8!D10</f>
        <v>30.65</v>
      </c>
      <c r="C11" s="7">
        <f>Лист8!E10</f>
        <v>27.400000000000002</v>
      </c>
      <c r="D11" s="7">
        <f>Лист8!F10</f>
        <v>68.400000000000006</v>
      </c>
      <c r="E11" s="7">
        <f>Лист8!G10</f>
        <v>640.5</v>
      </c>
      <c r="F11" s="7">
        <f>Лист8!H10</f>
        <v>1.3</v>
      </c>
      <c r="G11" s="7">
        <f>Лист8!I10</f>
        <v>8.44</v>
      </c>
      <c r="H11" s="7">
        <f>Лист8!J10</f>
        <v>0.35399999999999998</v>
      </c>
      <c r="I11" s="7">
        <f>Лист8!K10</f>
        <v>1.2100000000000002</v>
      </c>
      <c r="J11" s="7">
        <f>Лист8!L10</f>
        <v>144.35</v>
      </c>
      <c r="K11" s="7">
        <f>Лист8!M10</f>
        <v>7.91</v>
      </c>
      <c r="L11" s="7">
        <f>Лист8!N10</f>
        <v>93.6</v>
      </c>
      <c r="M11" s="7">
        <f>Лист8!O10</f>
        <v>492.59999999999997</v>
      </c>
      <c r="N11" s="7"/>
      <c r="O11" s="7">
        <f>Лист8!Q10</f>
        <v>33.160000000000004</v>
      </c>
      <c r="P11" s="7">
        <f>Лист8!R10</f>
        <v>29.06</v>
      </c>
      <c r="Q11" s="7">
        <f>Лист8!S10</f>
        <v>81.400000000000006</v>
      </c>
      <c r="R11" s="7">
        <f>Лист8!T10</f>
        <v>714.7</v>
      </c>
      <c r="S11" s="7">
        <f>Лист8!U10</f>
        <v>1.3</v>
      </c>
      <c r="T11" s="7">
        <f>Лист8!V10</f>
        <v>8.44</v>
      </c>
      <c r="U11" s="7">
        <f>Лист8!W10</f>
        <v>0.34499999999999997</v>
      </c>
      <c r="V11" s="7">
        <f>Лист8!X10</f>
        <v>1.2100000000000002</v>
      </c>
      <c r="W11" s="7">
        <f>Лист8!Y10</f>
        <v>149.12</v>
      </c>
      <c r="X11" s="7">
        <f>Лист8!Z10</f>
        <v>8.9769999999999985</v>
      </c>
      <c r="Y11" s="7">
        <f>Лист8!AA10</f>
        <v>97</v>
      </c>
      <c r="Z11" s="7">
        <f>Лист8!AB10</f>
        <v>500.2</v>
      </c>
    </row>
    <row r="12" spans="1:27" x14ac:dyDescent="0.25">
      <c r="A12" s="27">
        <v>9</v>
      </c>
      <c r="B12" s="7">
        <f>Лист9!D9</f>
        <v>13.790000000000001</v>
      </c>
      <c r="C12" s="7">
        <f>Лист9!E9</f>
        <v>11.11</v>
      </c>
      <c r="D12" s="7">
        <f>Лист9!F9</f>
        <v>67.12</v>
      </c>
      <c r="E12" s="7">
        <f>Лист9!G9</f>
        <v>394</v>
      </c>
      <c r="F12" s="7">
        <f>Лист9!H9</f>
        <v>15.46</v>
      </c>
      <c r="G12" s="7">
        <f>Лист9!I9</f>
        <v>38.82</v>
      </c>
      <c r="H12" s="7">
        <f>Лист9!J9</f>
        <v>0.104</v>
      </c>
      <c r="I12" s="7">
        <f>Лист9!K9</f>
        <v>0.1</v>
      </c>
      <c r="J12" s="7">
        <f>Лист9!L9</f>
        <v>297.39999999999998</v>
      </c>
      <c r="K12" s="7">
        <f>Лист9!M9</f>
        <v>2.7</v>
      </c>
      <c r="L12" s="7">
        <f>Лист9!N9</f>
        <v>87.52</v>
      </c>
      <c r="M12" s="7">
        <f>Лист9!O9</f>
        <v>301.78999999999996</v>
      </c>
      <c r="N12" s="7"/>
      <c r="O12" s="7">
        <f>Лист9!Q9</f>
        <v>14.59</v>
      </c>
      <c r="P12" s="7">
        <f>Лист9!R9</f>
        <v>11.209999999999999</v>
      </c>
      <c r="Q12" s="7">
        <f>Лист9!S9</f>
        <v>72.12</v>
      </c>
      <c r="R12" s="7">
        <f>Лист9!T9</f>
        <v>417.5</v>
      </c>
      <c r="S12" s="7">
        <f>Лист9!U9</f>
        <v>15.46</v>
      </c>
      <c r="T12" s="7">
        <f>Лист9!V9</f>
        <v>38.82</v>
      </c>
      <c r="U12" s="7">
        <f>Лист9!W9</f>
        <v>0.11499999999999999</v>
      </c>
      <c r="V12" s="7">
        <f>Лист9!X9</f>
        <v>0.1</v>
      </c>
      <c r="W12" s="7">
        <f>Лист9!Y9</f>
        <v>299.7</v>
      </c>
      <c r="X12" s="7">
        <f>Лист9!Z9</f>
        <v>2.867</v>
      </c>
      <c r="Y12" s="7">
        <f>Лист9!AA9</f>
        <v>90.92</v>
      </c>
      <c r="Z12" s="7">
        <f>Лист9!AB9</f>
        <v>309.39</v>
      </c>
    </row>
    <row r="13" spans="1:27" x14ac:dyDescent="0.25">
      <c r="A13" s="27">
        <v>10</v>
      </c>
      <c r="B13" s="7">
        <f>Лист10!D10</f>
        <v>22.349999999999998</v>
      </c>
      <c r="C13" s="7">
        <f>Лист10!E10</f>
        <v>26.32</v>
      </c>
      <c r="D13" s="7">
        <f>Лист10!F10</f>
        <v>61.150000000000006</v>
      </c>
      <c r="E13" s="7">
        <f>Лист10!G10</f>
        <v>656.3</v>
      </c>
      <c r="F13" s="7">
        <f>Лист10!H10</f>
        <v>5.0999999999999996</v>
      </c>
      <c r="G13" s="7">
        <f>Лист10!I10</f>
        <v>1.4999999999999999E-2</v>
      </c>
      <c r="H13" s="7">
        <f>Лист10!J10</f>
        <v>0.40899999999999997</v>
      </c>
      <c r="I13" s="7">
        <f>Лист10!K10</f>
        <v>0.30499999999999999</v>
      </c>
      <c r="J13" s="7">
        <f>Лист10!L10</f>
        <v>83.600000000000009</v>
      </c>
      <c r="K13" s="7">
        <f>Лист10!M10</f>
        <v>4.53</v>
      </c>
      <c r="L13" s="7">
        <f>Лист10!N10</f>
        <v>85.169999999999987</v>
      </c>
      <c r="M13" s="7">
        <f>Лист10!O10</f>
        <v>326.26</v>
      </c>
      <c r="N13" s="7"/>
      <c r="O13" s="7">
        <f>Лист10!Q10</f>
        <v>23.78</v>
      </c>
      <c r="P13" s="7">
        <f>Лист10!R10</f>
        <v>27.74</v>
      </c>
      <c r="Q13" s="7">
        <f>Лист10!S10</f>
        <v>69.42</v>
      </c>
      <c r="R13" s="7">
        <f>Лист10!T10</f>
        <v>707.40000000000009</v>
      </c>
      <c r="S13" s="7">
        <f>Лист10!U10</f>
        <v>6.1199999999999992</v>
      </c>
      <c r="T13" s="7">
        <f>Лист10!V10</f>
        <v>1.7999999999999999E-2</v>
      </c>
      <c r="U13" s="7">
        <f>Лист10!W10</f>
        <v>0.44699999999999995</v>
      </c>
      <c r="V13" s="7">
        <f>Лист10!X10</f>
        <v>0.34399999999999997</v>
      </c>
      <c r="W13" s="7">
        <f>Лист10!Y10</f>
        <v>93.700000000000017</v>
      </c>
      <c r="X13" s="7">
        <f>Лист10!Z10</f>
        <v>4.907</v>
      </c>
      <c r="Y13" s="7">
        <f>Лист10!AA10</f>
        <v>93.417999999999992</v>
      </c>
      <c r="Z13" s="7">
        <f>Лист10!AB10</f>
        <v>348.65199999999999</v>
      </c>
    </row>
    <row r="14" spans="1:27" ht="24" customHeight="1" x14ac:dyDescent="0.25">
      <c r="A14" s="37" t="s">
        <v>34</v>
      </c>
      <c r="B14" s="50">
        <f>(B4+B5+B6+B7+B8+B9+B10+B11+B12+B13)/10</f>
        <v>19.346999999999998</v>
      </c>
      <c r="C14" s="50">
        <f t="shared" ref="C14:Z14" si="0">(C4+C5+C6+C7+C8+C9+C10+C11+C12+C13)/10</f>
        <v>17.561</v>
      </c>
      <c r="D14" s="50">
        <f t="shared" si="0"/>
        <v>60.341999999999999</v>
      </c>
      <c r="E14" s="50">
        <f t="shared" si="0"/>
        <v>485.94499999999999</v>
      </c>
      <c r="F14" s="50">
        <f t="shared" si="0"/>
        <v>9.0019999999999989</v>
      </c>
      <c r="G14" s="50">
        <f t="shared" si="0"/>
        <v>17.871999999999996</v>
      </c>
      <c r="H14" s="50">
        <f t="shared" si="0"/>
        <v>0.28755999999999998</v>
      </c>
      <c r="I14" s="50">
        <f t="shared" si="0"/>
        <v>1.0782</v>
      </c>
      <c r="J14" s="50">
        <f t="shared" si="0"/>
        <v>219.26499999999996</v>
      </c>
      <c r="K14" s="50">
        <f t="shared" si="0"/>
        <v>4.0080000000000009</v>
      </c>
      <c r="L14" s="50">
        <f t="shared" si="0"/>
        <v>73.519649999999984</v>
      </c>
      <c r="M14" s="50">
        <f t="shared" si="0"/>
        <v>311.2826</v>
      </c>
      <c r="N14" s="52"/>
      <c r="O14" s="50">
        <f t="shared" si="0"/>
        <v>20.739000000000001</v>
      </c>
      <c r="P14" s="50">
        <f t="shared" si="0"/>
        <v>19.396899999999999</v>
      </c>
      <c r="Q14" s="50">
        <f t="shared" si="0"/>
        <v>67.91</v>
      </c>
      <c r="R14" s="50">
        <f t="shared" si="0"/>
        <v>529.99599999999987</v>
      </c>
      <c r="S14" s="50">
        <f t="shared" si="0"/>
        <v>9.2895999999999983</v>
      </c>
      <c r="T14" s="50">
        <f t="shared" si="0"/>
        <v>18.389916666666668</v>
      </c>
      <c r="U14" s="50">
        <f t="shared" si="0"/>
        <v>0.29963333333333342</v>
      </c>
      <c r="V14" s="50">
        <f t="shared" si="0"/>
        <v>1.1947166666666666</v>
      </c>
      <c r="W14" s="50">
        <f t="shared" si="0"/>
        <v>236.21799999999999</v>
      </c>
      <c r="X14" s="50">
        <f t="shared" si="0"/>
        <v>4.3271999999999995</v>
      </c>
      <c r="Y14" s="50">
        <f t="shared" si="0"/>
        <v>81.386200000000002</v>
      </c>
      <c r="Z14" s="50">
        <f t="shared" si="0"/>
        <v>345.13259999999997</v>
      </c>
    </row>
    <row r="15" spans="1:27" ht="21" customHeight="1" x14ac:dyDescent="0.25">
      <c r="A15" s="26"/>
      <c r="B15" s="7"/>
      <c r="C15" s="7"/>
      <c r="D15" s="7"/>
      <c r="E15" s="7"/>
      <c r="F15" s="15"/>
      <c r="G15" s="15"/>
      <c r="H15" s="15"/>
      <c r="I15" s="15"/>
      <c r="J15" s="15"/>
      <c r="K15" s="15"/>
      <c r="L15" s="15"/>
      <c r="M15" s="15"/>
      <c r="N15" s="48"/>
      <c r="O15" s="7"/>
      <c r="P15" s="7"/>
      <c r="Q15" s="7"/>
      <c r="R15" s="7"/>
      <c r="S15" s="15"/>
      <c r="T15" s="15"/>
      <c r="U15" s="49"/>
      <c r="V15" s="49"/>
      <c r="W15" s="49"/>
      <c r="X15" s="49"/>
      <c r="Y15" s="49"/>
      <c r="Z15" s="49"/>
      <c r="AA15" s="26"/>
    </row>
    <row r="16" spans="1:27" ht="24" customHeight="1" x14ac:dyDescent="0.25">
      <c r="A16" s="47" t="s">
        <v>35</v>
      </c>
      <c r="B16" s="65" t="s">
        <v>14</v>
      </c>
      <c r="C16" s="65"/>
      <c r="D16" s="65"/>
      <c r="E16" s="65"/>
      <c r="F16" s="65" t="s">
        <v>1</v>
      </c>
      <c r="G16" s="65"/>
      <c r="H16" s="65"/>
      <c r="I16" s="65"/>
      <c r="J16" s="65" t="s">
        <v>15</v>
      </c>
      <c r="K16" s="65"/>
      <c r="L16" s="65"/>
      <c r="M16" s="65"/>
      <c r="N16" s="29" t="s">
        <v>45</v>
      </c>
      <c r="O16" s="65" t="s">
        <v>14</v>
      </c>
      <c r="P16" s="65"/>
      <c r="Q16" s="65"/>
      <c r="R16" s="65"/>
      <c r="S16" s="65" t="s">
        <v>1</v>
      </c>
      <c r="T16" s="65"/>
      <c r="U16" s="65"/>
      <c r="V16" s="65"/>
      <c r="W16" s="65" t="s">
        <v>15</v>
      </c>
      <c r="X16" s="65"/>
      <c r="Y16" s="65"/>
      <c r="Z16" s="65"/>
    </row>
    <row r="17" spans="1:26" x14ac:dyDescent="0.25">
      <c r="A17" s="1" t="s">
        <v>47</v>
      </c>
      <c r="B17" s="1" t="s">
        <v>3</v>
      </c>
      <c r="C17" s="1" t="s">
        <v>4</v>
      </c>
      <c r="D17" s="1" t="s">
        <v>5</v>
      </c>
      <c r="E17" s="1" t="s">
        <v>11</v>
      </c>
      <c r="F17" s="1" t="s">
        <v>7</v>
      </c>
      <c r="G17" s="1" t="s">
        <v>38</v>
      </c>
      <c r="H17" s="1" t="s">
        <v>6</v>
      </c>
      <c r="I17" s="1" t="s">
        <v>39</v>
      </c>
      <c r="J17" s="1" t="s">
        <v>8</v>
      </c>
      <c r="K17" s="1" t="s">
        <v>13</v>
      </c>
      <c r="L17" s="1" t="s">
        <v>41</v>
      </c>
      <c r="M17" s="1" t="s">
        <v>40</v>
      </c>
      <c r="N17" s="1"/>
      <c r="O17" s="1" t="s">
        <v>3</v>
      </c>
      <c r="P17" s="1" t="s">
        <v>4</v>
      </c>
      <c r="Q17" s="1" t="s">
        <v>5</v>
      </c>
      <c r="R17" s="1" t="s">
        <v>11</v>
      </c>
      <c r="S17" s="1" t="s">
        <v>7</v>
      </c>
      <c r="T17" s="1" t="s">
        <v>38</v>
      </c>
      <c r="U17" s="1" t="s">
        <v>6</v>
      </c>
      <c r="V17" s="1" t="s">
        <v>39</v>
      </c>
      <c r="W17" s="1" t="s">
        <v>8</v>
      </c>
      <c r="X17" s="1" t="s">
        <v>13</v>
      </c>
      <c r="Y17" s="1" t="s">
        <v>41</v>
      </c>
      <c r="Z17" s="1" t="s">
        <v>40</v>
      </c>
    </row>
    <row r="18" spans="1:26" x14ac:dyDescent="0.25">
      <c r="A18" s="27">
        <v>1</v>
      </c>
      <c r="B18" s="7">
        <f>Лист1!D19</f>
        <v>29.400000000000002</v>
      </c>
      <c r="C18" s="7">
        <f>Лист1!E19</f>
        <v>36.36</v>
      </c>
      <c r="D18" s="7">
        <f>Лист1!F19</f>
        <v>82.62</v>
      </c>
      <c r="E18" s="7">
        <f>Лист1!G19</f>
        <v>728.5</v>
      </c>
      <c r="F18" s="7">
        <f>Лист1!H19</f>
        <v>38</v>
      </c>
      <c r="G18" s="7">
        <f>Лист1!I19</f>
        <v>15.3</v>
      </c>
      <c r="H18" s="7">
        <f>Лист1!J19</f>
        <v>0.42099999999999993</v>
      </c>
      <c r="I18" s="7">
        <f>Лист1!K19</f>
        <v>7.1000000000000005</v>
      </c>
      <c r="J18" s="7">
        <f>Лист1!L19</f>
        <v>233.20000000000002</v>
      </c>
      <c r="K18" s="7">
        <f>Лист1!M19</f>
        <v>5.86</v>
      </c>
      <c r="L18" s="7">
        <f>Лист1!N19</f>
        <v>105.79999999999998</v>
      </c>
      <c r="M18" s="7">
        <f>Лист1!O19</f>
        <v>422.46</v>
      </c>
      <c r="N18" s="7"/>
      <c r="O18" s="7">
        <f>Лист1!Q19</f>
        <v>33</v>
      </c>
      <c r="P18" s="7">
        <f>Лист1!R19</f>
        <v>43.179999999999993</v>
      </c>
      <c r="Q18" s="7">
        <f>Лист1!S19</f>
        <v>102.71000000000001</v>
      </c>
      <c r="R18" s="7">
        <f>Лист1!T19</f>
        <v>872.69999999999993</v>
      </c>
      <c r="S18" s="7">
        <f>Лист1!U19</f>
        <v>47.3</v>
      </c>
      <c r="T18" s="7">
        <f>Лист1!V19</f>
        <v>19.600000000000001</v>
      </c>
      <c r="U18" s="7">
        <f>Лист1!W19</f>
        <v>0.58699999999999997</v>
      </c>
      <c r="V18" s="7">
        <f>Лист1!X19</f>
        <v>8.7399999999999984</v>
      </c>
      <c r="W18" s="7">
        <f>Лист1!Y19</f>
        <v>287.57</v>
      </c>
      <c r="X18" s="7">
        <f>Лист1!Z19</f>
        <v>6.9649999999999999</v>
      </c>
      <c r="Y18" s="7">
        <f>Лист1!AA19</f>
        <v>123.93999999999998</v>
      </c>
      <c r="Z18" s="7">
        <f>Лист1!AB19</f>
        <v>504.48</v>
      </c>
    </row>
    <row r="19" spans="1:26" x14ac:dyDescent="0.25">
      <c r="A19" s="27">
        <v>2</v>
      </c>
      <c r="B19" s="7">
        <f>Лист2!D19</f>
        <v>26.469999999999995</v>
      </c>
      <c r="C19" s="7">
        <f>Лист2!E19</f>
        <v>32.754999999999995</v>
      </c>
      <c r="D19" s="7">
        <f>Лист2!F19</f>
        <v>63.680000000000007</v>
      </c>
      <c r="E19" s="7">
        <f>Лист2!G19</f>
        <v>679.16</v>
      </c>
      <c r="F19" s="7">
        <f>Лист2!H19</f>
        <v>13.879999999999999</v>
      </c>
      <c r="G19" s="7">
        <f>Лист2!I19</f>
        <v>8.0000000000000002E-3</v>
      </c>
      <c r="H19" s="7">
        <f>Лист2!J19</f>
        <v>0.28200000000000003</v>
      </c>
      <c r="I19" s="7">
        <f>Лист2!K19</f>
        <v>8.4</v>
      </c>
      <c r="J19" s="7">
        <f>Лист2!L19</f>
        <v>151</v>
      </c>
      <c r="K19" s="7">
        <f>Лист2!M19</f>
        <v>4.5</v>
      </c>
      <c r="L19" s="7">
        <f>Лист2!N19</f>
        <v>97.895999999999987</v>
      </c>
      <c r="M19" s="7">
        <f>Лист2!O19</f>
        <v>458.67999999999995</v>
      </c>
      <c r="N19" s="7"/>
      <c r="O19" s="7">
        <f>Лист2!Q19</f>
        <v>29.332000000000001</v>
      </c>
      <c r="P19" s="7">
        <f>Лист2!R19</f>
        <v>38.204999999999991</v>
      </c>
      <c r="Q19" s="7">
        <f>Лист2!S19</f>
        <v>76.253</v>
      </c>
      <c r="R19" s="7">
        <f>Лист2!T19</f>
        <v>789.9</v>
      </c>
      <c r="S19" s="7">
        <f>Лист2!U19</f>
        <v>17.483000000000001</v>
      </c>
      <c r="T19" s="7">
        <f>Лист2!V19</f>
        <v>0.01</v>
      </c>
      <c r="U19" s="7">
        <f>Лист2!W19</f>
        <v>0.33800000000000002</v>
      </c>
      <c r="V19" s="7">
        <f>Лист2!X19</f>
        <v>9.3249999999999993</v>
      </c>
      <c r="W19" s="7">
        <f>Лист2!Y19</f>
        <v>186.51999999999998</v>
      </c>
      <c r="X19" s="7">
        <f>Лист2!Z19</f>
        <v>5.6</v>
      </c>
      <c r="Y19" s="7">
        <f>Лист2!AA19</f>
        <v>114.72</v>
      </c>
      <c r="Z19" s="7">
        <f>Лист2!AB19</f>
        <v>557.6099999999999</v>
      </c>
    </row>
    <row r="20" spans="1:26" x14ac:dyDescent="0.25">
      <c r="A20" s="27">
        <v>3</v>
      </c>
      <c r="B20" s="7">
        <f>Лист3!D19</f>
        <v>37.160000000000004</v>
      </c>
      <c r="C20" s="7">
        <f>Лист3!E19</f>
        <v>39.139999999999993</v>
      </c>
      <c r="D20" s="7">
        <f>Лист3!F19</f>
        <v>99.33</v>
      </c>
      <c r="E20" s="7">
        <f>Лист3!G19</f>
        <v>901.3599999999999</v>
      </c>
      <c r="F20" s="7">
        <f>Лист3!H19</f>
        <v>19.600000000000001</v>
      </c>
      <c r="G20" s="7">
        <f>Лист3!I19</f>
        <v>0.27050000000000002</v>
      </c>
      <c r="H20" s="7">
        <f>Лист3!J19</f>
        <v>0.58400000000000007</v>
      </c>
      <c r="I20" s="7">
        <f>Лист3!K19</f>
        <v>5.5925000000000002</v>
      </c>
      <c r="J20" s="7">
        <f>Лист3!L19</f>
        <v>79.13</v>
      </c>
      <c r="K20" s="7">
        <f>Лист3!M19</f>
        <v>11.4</v>
      </c>
      <c r="L20" s="7">
        <f>Лист3!N19</f>
        <v>130.6825</v>
      </c>
      <c r="M20" s="7">
        <f>Лист3!O19</f>
        <v>410.97749999999996</v>
      </c>
      <c r="N20" s="7"/>
      <c r="O20" s="7">
        <f>Лист3!Q19</f>
        <v>42.030999999999999</v>
      </c>
      <c r="P20" s="7">
        <f>Лист3!R19</f>
        <v>45.379999999999995</v>
      </c>
      <c r="Q20" s="7">
        <f>Лист3!S19</f>
        <v>120.857</v>
      </c>
      <c r="R20" s="7">
        <f>Лист3!T19</f>
        <v>1062.2</v>
      </c>
      <c r="S20" s="7">
        <f>Лист3!U19</f>
        <v>24.535</v>
      </c>
      <c r="T20" s="7">
        <f>Лист3!V19</f>
        <v>0.31</v>
      </c>
      <c r="U20" s="7">
        <f>Лист3!W19</f>
        <v>0.65800000000000003</v>
      </c>
      <c r="V20" s="7">
        <f>Лист3!X19</f>
        <v>6.2600000000000007</v>
      </c>
      <c r="W20" s="7">
        <f>Лист3!Y19</f>
        <v>101.2</v>
      </c>
      <c r="X20" s="7">
        <f>Лист3!Z19</f>
        <v>13.436000000000002</v>
      </c>
      <c r="Y20" s="7">
        <f>Лист3!AA19</f>
        <v>143.69999999999999</v>
      </c>
      <c r="Z20" s="7">
        <f>Лист3!AB19</f>
        <v>442.03</v>
      </c>
    </row>
    <row r="21" spans="1:26" x14ac:dyDescent="0.25">
      <c r="A21" s="27">
        <v>4</v>
      </c>
      <c r="B21" s="7">
        <f>Лист4!D18</f>
        <v>35.43</v>
      </c>
      <c r="C21" s="7">
        <f>Лист4!E18</f>
        <v>32.389999999999993</v>
      </c>
      <c r="D21" s="7">
        <f>Лист4!F18</f>
        <v>88.070000000000007</v>
      </c>
      <c r="E21" s="7">
        <f>Лист4!G18</f>
        <v>841.3</v>
      </c>
      <c r="F21" s="7">
        <f>Лист4!H18</f>
        <v>18.2</v>
      </c>
      <c r="G21" s="7">
        <f>Лист4!I18</f>
        <v>15.14</v>
      </c>
      <c r="H21" s="7">
        <f>Лист4!J18</f>
        <v>0.44400000000000006</v>
      </c>
      <c r="I21" s="7">
        <f>Лист4!K18</f>
        <v>5.1250000000000009</v>
      </c>
      <c r="J21" s="7">
        <f>Лист4!L18</f>
        <v>119.4</v>
      </c>
      <c r="K21" s="7">
        <f>Лист4!M18</f>
        <v>6.3900000000000006</v>
      </c>
      <c r="L21" s="7">
        <f>Лист4!N18</f>
        <v>114.42833333333331</v>
      </c>
      <c r="M21" s="7">
        <f>Лист4!O18</f>
        <v>391.8026666666666</v>
      </c>
      <c r="N21" s="7"/>
      <c r="O21" s="7">
        <f>Лист4!Q18</f>
        <v>40.761000000000003</v>
      </c>
      <c r="P21" s="7">
        <f>Лист4!R18</f>
        <v>36.963000000000001</v>
      </c>
      <c r="Q21" s="7">
        <f>Лист4!S18</f>
        <v>106.35000000000001</v>
      </c>
      <c r="R21" s="7">
        <f>Лист4!T18</f>
        <v>995.4</v>
      </c>
      <c r="S21" s="7">
        <f>Лист4!U18</f>
        <v>21.734000000000002</v>
      </c>
      <c r="T21" s="7">
        <f>Лист4!V18</f>
        <v>18.440000000000001</v>
      </c>
      <c r="U21" s="7">
        <f>Лист4!W18</f>
        <v>0.55000000000000004</v>
      </c>
      <c r="V21" s="7">
        <f>Лист4!X18</f>
        <v>6.45</v>
      </c>
      <c r="W21" s="7">
        <f>Лист4!Y18</f>
        <v>144.66999999999999</v>
      </c>
      <c r="X21" s="7">
        <f>Лист4!Z18</f>
        <v>7.7119999999999997</v>
      </c>
      <c r="Y21" s="7">
        <f>Лист4!AA18</f>
        <v>135.85</v>
      </c>
      <c r="Z21" s="7">
        <f>Лист4!AB18</f>
        <v>454.88999999999993</v>
      </c>
    </row>
    <row r="22" spans="1:26" x14ac:dyDescent="0.25">
      <c r="A22" s="27">
        <v>5</v>
      </c>
      <c r="B22" s="7">
        <f>Лист5!D19</f>
        <v>26.959999999999997</v>
      </c>
      <c r="C22" s="7">
        <f>Лист5!E19</f>
        <v>30.51</v>
      </c>
      <c r="D22" s="7">
        <f>Лист5!F19</f>
        <v>72.5</v>
      </c>
      <c r="E22" s="7">
        <f>Лист5!G19</f>
        <v>667.56</v>
      </c>
      <c r="F22" s="7">
        <f>Лист5!H19</f>
        <v>29.712</v>
      </c>
      <c r="G22" s="7">
        <f>Лист5!I19</f>
        <v>13</v>
      </c>
      <c r="H22" s="7">
        <f>Лист5!J19</f>
        <v>0.39</v>
      </c>
      <c r="I22" s="7">
        <f>Лист5!K19</f>
        <v>6.1</v>
      </c>
      <c r="J22" s="7">
        <f>Лист5!L19</f>
        <v>121.10000000000001</v>
      </c>
      <c r="K22" s="7">
        <f>Лист5!M19</f>
        <v>6.3</v>
      </c>
      <c r="L22" s="7">
        <f>Лист5!N19</f>
        <v>145.72999999999999</v>
      </c>
      <c r="M22" s="7">
        <f>Лист5!O19</f>
        <v>397.12999999999994</v>
      </c>
      <c r="N22" s="7"/>
      <c r="O22" s="7">
        <f>Лист5!Q19</f>
        <v>30.375000000000004</v>
      </c>
      <c r="P22" s="7">
        <f>Лист5!R19</f>
        <v>35.614999999999995</v>
      </c>
      <c r="Q22" s="7">
        <f>Лист5!S19</f>
        <v>85.050000000000011</v>
      </c>
      <c r="R22" s="7">
        <f>Лист5!T19</f>
        <v>784.9</v>
      </c>
      <c r="S22" s="7">
        <f>Лист5!U19</f>
        <v>36.46</v>
      </c>
      <c r="T22" s="7">
        <f>Лист5!V19</f>
        <v>16.8</v>
      </c>
      <c r="U22" s="7">
        <f>Лист5!W19</f>
        <v>0.44500000000000001</v>
      </c>
      <c r="V22" s="7">
        <f>Лист5!X19</f>
        <v>6.45</v>
      </c>
      <c r="W22" s="7">
        <f>Лист5!Y19</f>
        <v>142.24</v>
      </c>
      <c r="X22" s="7">
        <f>Лист5!Z19</f>
        <v>7.1639999999999997</v>
      </c>
      <c r="Y22" s="7">
        <f>Лист5!AA19</f>
        <v>162.76333333333332</v>
      </c>
      <c r="Z22" s="7">
        <f>Лист5!AB19</f>
        <v>444.22999999999996</v>
      </c>
    </row>
    <row r="23" spans="1:26" x14ac:dyDescent="0.25">
      <c r="A23" s="27">
        <v>6</v>
      </c>
      <c r="B23" s="7">
        <f>Лист6!D18</f>
        <v>36.31</v>
      </c>
      <c r="C23" s="7">
        <f>Лист6!E18</f>
        <v>31.65</v>
      </c>
      <c r="D23" s="7">
        <f>Лист6!F18</f>
        <v>105.62</v>
      </c>
      <c r="E23" s="7">
        <f>Лист6!G18</f>
        <v>857.58999999999992</v>
      </c>
      <c r="F23" s="7">
        <f>Лист6!H18</f>
        <v>10.620000000000001</v>
      </c>
      <c r="G23" s="7">
        <f>Лист6!I18</f>
        <v>24</v>
      </c>
      <c r="H23" s="7">
        <f>Лист6!J18</f>
        <v>0.29059999999999997</v>
      </c>
      <c r="I23" s="7">
        <f>Лист6!K18</f>
        <v>2</v>
      </c>
      <c r="J23" s="7">
        <f>Лист6!L18</f>
        <v>152.70000000000002</v>
      </c>
      <c r="K23" s="7">
        <f>Лист6!M18</f>
        <v>6.55</v>
      </c>
      <c r="L23" s="7">
        <f>Лист6!N18</f>
        <v>156.29249999999996</v>
      </c>
      <c r="M23" s="7">
        <f>Лист6!O18</f>
        <v>302.60999999999996</v>
      </c>
      <c r="N23" s="7"/>
      <c r="O23" s="7">
        <f>Лист6!Q18</f>
        <v>38.800000000000004</v>
      </c>
      <c r="P23" s="7">
        <f>Лист6!R18</f>
        <v>55.279999999999994</v>
      </c>
      <c r="Q23" s="7">
        <f>Лист6!S18</f>
        <v>118.49000000000001</v>
      </c>
      <c r="R23" s="7">
        <f>Лист6!T18</f>
        <v>958.99999999999989</v>
      </c>
      <c r="S23" s="7">
        <f>Лист6!U18</f>
        <v>13.32</v>
      </c>
      <c r="T23" s="7">
        <f>Лист6!V18</f>
        <v>30</v>
      </c>
      <c r="U23" s="7">
        <f>Лист6!W18</f>
        <v>0.312</v>
      </c>
      <c r="V23" s="7">
        <f>Лист6!X18</f>
        <v>2.206666666666667</v>
      </c>
      <c r="W23" s="7">
        <f>Лист6!Y18</f>
        <v>173.36999999999998</v>
      </c>
      <c r="X23" s="7">
        <f>Лист6!Z18</f>
        <v>7.43</v>
      </c>
      <c r="Y23" s="7">
        <f>Лист6!AA18</f>
        <v>183.38333333333333</v>
      </c>
      <c r="Z23" s="7">
        <f>Лист6!AB18</f>
        <v>355.94333333333333</v>
      </c>
    </row>
    <row r="24" spans="1:26" x14ac:dyDescent="0.25">
      <c r="A24" s="27">
        <v>7</v>
      </c>
      <c r="B24" s="7">
        <f>Лист7!D18</f>
        <v>28.29</v>
      </c>
      <c r="C24" s="7">
        <f>Лист7!E18</f>
        <v>27.1</v>
      </c>
      <c r="D24" s="7">
        <f>Лист7!F18</f>
        <v>53.989999999999995</v>
      </c>
      <c r="E24" s="7">
        <f>Лист7!G18</f>
        <v>583.3599999999999</v>
      </c>
      <c r="F24" s="7">
        <f>Лист7!H18</f>
        <v>31.900000000000002</v>
      </c>
      <c r="G24" s="7">
        <f>Лист7!I18</f>
        <v>0.2</v>
      </c>
      <c r="H24" s="7">
        <f>Лист7!J18</f>
        <v>0.48399999999999999</v>
      </c>
      <c r="I24" s="7">
        <f>Лист7!K18</f>
        <v>12.09</v>
      </c>
      <c r="J24" s="7">
        <f>Лист7!L18</f>
        <v>144.71</v>
      </c>
      <c r="K24" s="7">
        <f>Лист7!M18</f>
        <v>8.8099999999999987</v>
      </c>
      <c r="L24" s="7">
        <f>Лист7!N18</f>
        <v>114.72999999999999</v>
      </c>
      <c r="M24" s="7">
        <f>Лист7!O18</f>
        <v>389.45499999999993</v>
      </c>
      <c r="N24" s="7"/>
      <c r="O24" s="7">
        <f>Лист7!Q18</f>
        <v>32.125</v>
      </c>
      <c r="P24" s="7">
        <f>Лист7!R18</f>
        <v>30.310000000000002</v>
      </c>
      <c r="Q24" s="7">
        <f>Лист7!S18</f>
        <v>66.45</v>
      </c>
      <c r="R24" s="7">
        <f>Лист7!T18</f>
        <v>677.94999999999993</v>
      </c>
      <c r="S24" s="7">
        <f>Лист7!U18</f>
        <v>40.78</v>
      </c>
      <c r="T24" s="7">
        <f>Лист7!V18</f>
        <v>0.21</v>
      </c>
      <c r="U24" s="7">
        <f>Лист7!W18</f>
        <v>0.56000000000000005</v>
      </c>
      <c r="V24" s="7">
        <f>Лист7!X18</f>
        <v>13.319999999999999</v>
      </c>
      <c r="W24" s="7">
        <f>Лист7!Y18</f>
        <v>173.35999999999999</v>
      </c>
      <c r="X24" s="7">
        <f>Лист7!Z18</f>
        <v>10.013</v>
      </c>
      <c r="Y24" s="7">
        <f>Лист7!AA18</f>
        <v>134.33999999999997</v>
      </c>
      <c r="Z24" s="7">
        <f>Лист7!AB18</f>
        <v>440.45</v>
      </c>
    </row>
    <row r="25" spans="1:26" x14ac:dyDescent="0.25">
      <c r="A25" s="27">
        <v>8</v>
      </c>
      <c r="B25" s="7">
        <f>Лист8!D19</f>
        <v>30.3</v>
      </c>
      <c r="C25" s="7">
        <f>Лист8!E19</f>
        <v>29.51</v>
      </c>
      <c r="D25" s="7">
        <f>Лист8!F19</f>
        <v>77.72</v>
      </c>
      <c r="E25" s="7">
        <f>Лист8!G19</f>
        <v>699.6099999999999</v>
      </c>
      <c r="F25" s="7">
        <f>Лист8!H19</f>
        <v>19.96</v>
      </c>
      <c r="G25" s="7">
        <f>Лист8!I19</f>
        <v>0.2</v>
      </c>
      <c r="H25" s="7">
        <f>Лист8!J19</f>
        <v>0.53400000000000003</v>
      </c>
      <c r="I25" s="7">
        <f>Лист8!K19</f>
        <v>10.824999999999999</v>
      </c>
      <c r="J25" s="7">
        <f>Лист8!L19</f>
        <v>82.9</v>
      </c>
      <c r="K25" s="7">
        <f>Лист8!M19</f>
        <v>6.6499999999999995</v>
      </c>
      <c r="L25" s="7">
        <f>Лист8!N19</f>
        <v>122.02999999999999</v>
      </c>
      <c r="M25" s="7">
        <f>Лист8!O19</f>
        <v>377.26999999999992</v>
      </c>
      <c r="N25" s="7"/>
      <c r="O25" s="7">
        <f>Лист8!Q19</f>
        <v>35.400000000000006</v>
      </c>
      <c r="P25" s="7">
        <f>Лист8!R19</f>
        <v>35.489999999999995</v>
      </c>
      <c r="Q25" s="7">
        <f>Лист8!S19</f>
        <v>92</v>
      </c>
      <c r="R25" s="7">
        <f>Лист8!T19</f>
        <v>19243.400000000001</v>
      </c>
      <c r="S25" s="7">
        <f>Лист8!U19</f>
        <v>23.564</v>
      </c>
      <c r="T25" s="7">
        <f>Лист8!V19</f>
        <v>0.125</v>
      </c>
      <c r="U25" s="7">
        <f>Лист8!W19</f>
        <v>0.58699999999999997</v>
      </c>
      <c r="V25" s="7">
        <f>Лист8!X19</f>
        <v>11.7</v>
      </c>
      <c r="W25" s="7">
        <f>Лист8!Y19</f>
        <v>98.550000000000011</v>
      </c>
      <c r="X25" s="7">
        <f>Лист8!Z19</f>
        <v>7.5749999999999993</v>
      </c>
      <c r="Y25" s="7">
        <f>Лист8!AA19</f>
        <v>140.82999999999998</v>
      </c>
      <c r="Z25" s="7">
        <f>Лист8!AB19</f>
        <v>422.76</v>
      </c>
    </row>
    <row r="26" spans="1:26" x14ac:dyDescent="0.25">
      <c r="A26" s="27">
        <v>9</v>
      </c>
      <c r="B26" s="7">
        <f>Лист9!D18</f>
        <v>59.370000000000005</v>
      </c>
      <c r="C26" s="7">
        <f>Лист9!E18</f>
        <v>35.099999999999994</v>
      </c>
      <c r="D26" s="7">
        <f>Лист9!F18</f>
        <v>93.27</v>
      </c>
      <c r="E26" s="7">
        <f>Лист9!G18</f>
        <v>816.8599999999999</v>
      </c>
      <c r="F26" s="7">
        <f>Лист9!H18</f>
        <v>19.399999999999999</v>
      </c>
      <c r="G26" s="7">
        <f>Лист9!I18</f>
        <v>15.7225</v>
      </c>
      <c r="H26" s="7">
        <f>Лист9!J18</f>
        <v>0.27400000000000002</v>
      </c>
      <c r="I26" s="7">
        <f>Лист9!K18</f>
        <v>7.4425000000000008</v>
      </c>
      <c r="J26" s="7">
        <f>Лист9!L18</f>
        <v>166.28</v>
      </c>
      <c r="K26" s="7">
        <f>Лист9!M18</f>
        <v>8.6</v>
      </c>
      <c r="L26" s="7">
        <f>Лист9!N18</f>
        <v>108.07249999999999</v>
      </c>
      <c r="M26" s="7">
        <f>Лист9!O18</f>
        <v>371.70749999999992</v>
      </c>
      <c r="N26" s="7"/>
      <c r="O26" s="7">
        <f>Лист9!Q18</f>
        <v>61.771000000000001</v>
      </c>
      <c r="P26" s="7">
        <f>Лист9!R18</f>
        <v>39.869999999999997</v>
      </c>
      <c r="Q26" s="7">
        <f>Лист9!S18</f>
        <v>108.25700000000001</v>
      </c>
      <c r="R26" s="7">
        <f>Лист9!T18</f>
        <v>933.69999999999993</v>
      </c>
      <c r="S26" s="7">
        <f>Лист9!U18</f>
        <v>24.79</v>
      </c>
      <c r="T26" s="7">
        <f>Лист9!V18</f>
        <v>19.624000000000002</v>
      </c>
      <c r="U26" s="7">
        <f>Лист9!W18</f>
        <v>0.35199999999999998</v>
      </c>
      <c r="V26" s="7">
        <f>Лист9!X18</f>
        <v>8.620000000000001</v>
      </c>
      <c r="W26" s="7">
        <f>Лист9!Y18</f>
        <v>196.82999999999998</v>
      </c>
      <c r="X26" s="7">
        <f>Лист9!Z18</f>
        <v>9.9659999999999993</v>
      </c>
      <c r="Y26" s="7">
        <f>Лист9!AA18</f>
        <v>158.44600000000003</v>
      </c>
      <c r="Z26" s="7">
        <f>Лист9!AB18</f>
        <v>434.60199999999998</v>
      </c>
    </row>
    <row r="27" spans="1:26" x14ac:dyDescent="0.25">
      <c r="A27" s="27">
        <v>10</v>
      </c>
      <c r="B27" s="7">
        <f>Лист10!D19</f>
        <v>35.634</v>
      </c>
      <c r="C27" s="7">
        <f>Лист10!E19</f>
        <v>31.63</v>
      </c>
      <c r="D27" s="7">
        <f>Лист10!F19</f>
        <v>66.58</v>
      </c>
      <c r="E27" s="7">
        <f>Лист10!G19</f>
        <v>750.33999999999992</v>
      </c>
      <c r="F27" s="7">
        <f>Лист10!H19</f>
        <v>92.68</v>
      </c>
      <c r="G27" s="7">
        <f>Лист10!I19</f>
        <v>30</v>
      </c>
      <c r="H27" s="7">
        <f>Лист10!J19</f>
        <v>0.34599999999999997</v>
      </c>
      <c r="I27" s="7">
        <f>Лист10!K19</f>
        <v>4.1300000000000008</v>
      </c>
      <c r="J27" s="7">
        <f>Лист10!L19</f>
        <v>67.550000000000011</v>
      </c>
      <c r="K27" s="7">
        <f>Лист10!M19</f>
        <v>5.86</v>
      </c>
      <c r="L27" s="7">
        <f>Лист10!N19</f>
        <v>107.86333333333333</v>
      </c>
      <c r="M27" s="7">
        <f>Лист10!O19</f>
        <v>255.92266666666669</v>
      </c>
      <c r="N27" s="7"/>
      <c r="O27" s="7">
        <f>Лист10!Q19</f>
        <v>41.540000000000006</v>
      </c>
      <c r="P27" s="7">
        <f>Лист10!R19</f>
        <v>37.949999999999996</v>
      </c>
      <c r="Q27" s="7">
        <f>Лист10!S19</f>
        <v>98</v>
      </c>
      <c r="R27" s="7">
        <f>Лист10!T19</f>
        <v>907.3</v>
      </c>
      <c r="S27" s="7">
        <f>Лист10!U19</f>
        <v>96.4</v>
      </c>
      <c r="T27" s="7">
        <f>Лист10!V19</f>
        <v>30</v>
      </c>
      <c r="U27" s="7">
        <f>Лист10!W19</f>
        <v>1.0310000000000001</v>
      </c>
      <c r="V27" s="7">
        <f>Лист10!X19</f>
        <v>4.746666666666667</v>
      </c>
      <c r="W27" s="7">
        <f>Лист10!Y19</f>
        <v>83.81</v>
      </c>
      <c r="X27" s="7">
        <f>Лист10!Z19</f>
        <v>7.0730000000000004</v>
      </c>
      <c r="Y27" s="7">
        <f>Лист10!AA19</f>
        <v>119.26333333333334</v>
      </c>
      <c r="Z27" s="7">
        <f>Лист10!AB19</f>
        <v>282.41333333333336</v>
      </c>
    </row>
    <row r="28" spans="1:26" ht="22.5" customHeight="1" x14ac:dyDescent="0.25">
      <c r="A28" s="37" t="s">
        <v>34</v>
      </c>
      <c r="B28" s="50">
        <f>(B18+B19+B20+B21+B22+B23+B24+B25+B26+B27)/10</f>
        <v>34.53240000000001</v>
      </c>
      <c r="C28" s="50">
        <f t="shared" ref="C28:Z28" si="1">(C18+C19+C20+C21+C22+C23+C24+C25+C26+C27)/10</f>
        <v>32.6145</v>
      </c>
      <c r="D28" s="50">
        <f t="shared" si="1"/>
        <v>80.337999999999994</v>
      </c>
      <c r="E28" s="50">
        <f t="shared" si="1"/>
        <v>752.56399999999985</v>
      </c>
      <c r="F28" s="50">
        <f t="shared" si="1"/>
        <v>29.395199999999999</v>
      </c>
      <c r="G28" s="50">
        <f t="shared" si="1"/>
        <v>11.3841</v>
      </c>
      <c r="H28" s="50">
        <f t="shared" si="1"/>
        <v>0.40495999999999999</v>
      </c>
      <c r="I28" s="50">
        <f t="shared" si="1"/>
        <v>6.8804999999999996</v>
      </c>
      <c r="J28" s="50">
        <f t="shared" si="1"/>
        <v>131.797</v>
      </c>
      <c r="K28" s="50">
        <f t="shared" si="1"/>
        <v>7.0919999999999987</v>
      </c>
      <c r="L28" s="50">
        <f t="shared" si="1"/>
        <v>120.35251666666666</v>
      </c>
      <c r="M28" s="50">
        <f t="shared" si="1"/>
        <v>377.80153333333334</v>
      </c>
      <c r="N28" s="51"/>
      <c r="O28" s="50">
        <f t="shared" si="1"/>
        <v>38.513500000000008</v>
      </c>
      <c r="P28" s="50">
        <f t="shared" si="1"/>
        <v>39.824300000000001</v>
      </c>
      <c r="Q28" s="50">
        <f t="shared" si="1"/>
        <v>97.441700000000012</v>
      </c>
      <c r="R28" s="50">
        <f t="shared" si="1"/>
        <v>2722.645</v>
      </c>
      <c r="S28" s="50">
        <f t="shared" si="1"/>
        <v>34.636600000000001</v>
      </c>
      <c r="T28" s="50">
        <f t="shared" si="1"/>
        <v>13.511900000000001</v>
      </c>
      <c r="U28" s="50">
        <f t="shared" si="1"/>
        <v>0.54200000000000004</v>
      </c>
      <c r="V28" s="50">
        <f t="shared" si="1"/>
        <v>7.781833333333334</v>
      </c>
      <c r="W28" s="50">
        <f t="shared" si="1"/>
        <v>158.81199999999995</v>
      </c>
      <c r="X28" s="50">
        <f t="shared" si="1"/>
        <v>8.2934000000000001</v>
      </c>
      <c r="Y28" s="50">
        <f t="shared" si="1"/>
        <v>141.72359999999998</v>
      </c>
      <c r="Z28" s="50">
        <f t="shared" si="1"/>
        <v>433.94086666666652</v>
      </c>
    </row>
    <row r="29" spans="1:26" x14ac:dyDescent="0.25">
      <c r="B29" s="31"/>
      <c r="C29" s="31"/>
      <c r="D29" s="31"/>
      <c r="E29" s="3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6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6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mergeCells count="12">
    <mergeCell ref="W2:Z2"/>
    <mergeCell ref="B2:E2"/>
    <mergeCell ref="F2:I2"/>
    <mergeCell ref="J2:M2"/>
    <mergeCell ref="O2:R2"/>
    <mergeCell ref="S2:V2"/>
    <mergeCell ref="W16:Z16"/>
    <mergeCell ref="B16:E16"/>
    <mergeCell ref="F16:I16"/>
    <mergeCell ref="J16:M16"/>
    <mergeCell ref="O16:R16"/>
    <mergeCell ref="S16:V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U16" sqref="U16"/>
    </sheetView>
  </sheetViews>
  <sheetFormatPr defaultRowHeight="15" x14ac:dyDescent="0.25"/>
  <cols>
    <col min="1" max="1" width="3.85546875" customWidth="1"/>
    <col min="2" max="2" width="28.5703125" customWidth="1"/>
    <col min="3" max="3" width="4.85546875" customWidth="1"/>
    <col min="4" max="6" width="3.42578125" customWidth="1"/>
    <col min="7" max="7" width="5.5703125" customWidth="1"/>
    <col min="8" max="15" width="3.42578125" customWidth="1"/>
    <col min="16" max="16" width="6.140625" customWidth="1"/>
    <col min="17" max="19" width="3.42578125" customWidth="1"/>
    <col min="20" max="20" width="5.28515625" customWidth="1"/>
    <col min="21" max="26" width="3.42578125" customWidth="1"/>
    <col min="27" max="27" width="4.28515625" customWidth="1"/>
    <col min="28" max="28" width="3.42578125" customWidth="1"/>
  </cols>
  <sheetData>
    <row r="1" spans="1:28" x14ac:dyDescent="0.25">
      <c r="A1" s="15"/>
      <c r="B1" s="24" t="s">
        <v>126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25">
      <c r="A2" s="15"/>
      <c r="B2" s="25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3.25" x14ac:dyDescent="0.25">
      <c r="A3" s="7"/>
      <c r="B3" s="1" t="s">
        <v>0</v>
      </c>
      <c r="C3" s="29" t="s">
        <v>35</v>
      </c>
      <c r="D3" s="61" t="s">
        <v>14</v>
      </c>
      <c r="E3" s="62"/>
      <c r="F3" s="62"/>
      <c r="G3" s="63"/>
      <c r="H3" s="64" t="s">
        <v>1</v>
      </c>
      <c r="I3" s="64"/>
      <c r="J3" s="64"/>
      <c r="K3" s="64"/>
      <c r="L3" s="64" t="s">
        <v>15</v>
      </c>
      <c r="M3" s="64"/>
      <c r="N3" s="64"/>
      <c r="O3" s="64"/>
      <c r="P3" s="29" t="s">
        <v>36</v>
      </c>
      <c r="Q3" s="61" t="s">
        <v>14</v>
      </c>
      <c r="R3" s="62"/>
      <c r="S3" s="62"/>
      <c r="T3" s="63"/>
      <c r="U3" s="64" t="s">
        <v>1</v>
      </c>
      <c r="V3" s="64"/>
      <c r="W3" s="64"/>
      <c r="X3" s="64"/>
      <c r="Y3" s="64" t="s">
        <v>15</v>
      </c>
      <c r="Z3" s="64"/>
      <c r="AA3" s="64"/>
      <c r="AB3" s="64"/>
    </row>
    <row r="4" spans="1:28" x14ac:dyDescent="0.25">
      <c r="A4" s="7"/>
      <c r="B4" s="1" t="s">
        <v>2</v>
      </c>
      <c r="C4" s="1" t="s">
        <v>12</v>
      </c>
      <c r="D4" s="1" t="s">
        <v>3</v>
      </c>
      <c r="E4" s="1" t="s">
        <v>4</v>
      </c>
      <c r="F4" s="1" t="s">
        <v>5</v>
      </c>
      <c r="G4" s="1" t="s">
        <v>11</v>
      </c>
      <c r="H4" s="1" t="s">
        <v>7</v>
      </c>
      <c r="I4" s="1" t="s">
        <v>38</v>
      </c>
      <c r="J4" s="1" t="s">
        <v>6</v>
      </c>
      <c r="K4" s="1" t="s">
        <v>39</v>
      </c>
      <c r="L4" s="1" t="s">
        <v>8</v>
      </c>
      <c r="M4" s="1" t="s">
        <v>13</v>
      </c>
      <c r="N4" s="1" t="s">
        <v>41</v>
      </c>
      <c r="O4" s="1" t="s">
        <v>40</v>
      </c>
      <c r="P4" s="1" t="s">
        <v>12</v>
      </c>
      <c r="Q4" s="1" t="s">
        <v>3</v>
      </c>
      <c r="R4" s="1" t="s">
        <v>4</v>
      </c>
      <c r="S4" s="1" t="s">
        <v>5</v>
      </c>
      <c r="T4" s="1" t="s">
        <v>11</v>
      </c>
      <c r="U4" s="1" t="s">
        <v>7</v>
      </c>
      <c r="V4" s="1" t="s">
        <v>38</v>
      </c>
      <c r="W4" s="1" t="s">
        <v>6</v>
      </c>
      <c r="X4" s="1" t="s">
        <v>39</v>
      </c>
      <c r="Y4" s="1" t="s">
        <v>8</v>
      </c>
      <c r="Z4" s="1" t="s">
        <v>13</v>
      </c>
      <c r="AA4" s="1" t="s">
        <v>41</v>
      </c>
      <c r="AB4" s="1" t="s">
        <v>40</v>
      </c>
    </row>
    <row r="5" spans="1:28" ht="25.5" customHeight="1" x14ac:dyDescent="0.25">
      <c r="A5" s="44" t="s">
        <v>74</v>
      </c>
      <c r="B5" s="38" t="s">
        <v>75</v>
      </c>
      <c r="C5" s="22" t="s">
        <v>44</v>
      </c>
      <c r="D5" s="11">
        <v>14.6</v>
      </c>
      <c r="E5" s="11">
        <v>4.5999999999999996</v>
      </c>
      <c r="F5" s="11">
        <v>14.2</v>
      </c>
      <c r="G5" s="11">
        <v>156.69999999999999</v>
      </c>
      <c r="H5" s="11">
        <v>1.4</v>
      </c>
      <c r="I5" s="11">
        <v>0</v>
      </c>
      <c r="J5" s="11">
        <v>4.4999999999999998E-2</v>
      </c>
      <c r="K5" s="11">
        <v>0.6</v>
      </c>
      <c r="L5" s="11">
        <v>34</v>
      </c>
      <c r="M5" s="11">
        <v>0.6</v>
      </c>
      <c r="N5" s="11">
        <f>AA5/8*7</f>
        <v>21.262499999999999</v>
      </c>
      <c r="O5" s="11">
        <f>AB5/8*7</f>
        <v>112</v>
      </c>
      <c r="P5" s="16" t="s">
        <v>44</v>
      </c>
      <c r="Q5" s="11">
        <v>14.6</v>
      </c>
      <c r="R5" s="11">
        <v>14</v>
      </c>
      <c r="S5" s="11">
        <v>14</v>
      </c>
      <c r="T5" s="11">
        <v>156.69999999999999</v>
      </c>
      <c r="U5" s="11">
        <v>1.4</v>
      </c>
      <c r="V5" s="11">
        <v>0</v>
      </c>
      <c r="W5" s="11">
        <v>0</v>
      </c>
      <c r="X5" s="11">
        <v>0.64</v>
      </c>
      <c r="Y5" s="11">
        <v>34</v>
      </c>
      <c r="Z5" s="11">
        <v>0.6</v>
      </c>
      <c r="AA5" s="11">
        <v>24.3</v>
      </c>
      <c r="AB5" s="11">
        <v>128</v>
      </c>
    </row>
    <row r="6" spans="1:28" ht="27.75" customHeight="1" x14ac:dyDescent="0.25">
      <c r="A6" s="44">
        <v>241</v>
      </c>
      <c r="B6" s="38" t="s">
        <v>113</v>
      </c>
      <c r="C6" s="16">
        <v>150</v>
      </c>
      <c r="D6" s="11">
        <v>3.6</v>
      </c>
      <c r="E6" s="11">
        <v>5.0999999999999996</v>
      </c>
      <c r="F6" s="11">
        <v>30</v>
      </c>
      <c r="G6" s="11">
        <v>214.7</v>
      </c>
      <c r="H6" s="11">
        <f t="shared" ref="H6:O6" si="0">U6/15*12</f>
        <v>0</v>
      </c>
      <c r="I6" s="11">
        <f t="shared" si="0"/>
        <v>0</v>
      </c>
      <c r="J6" s="11">
        <f t="shared" si="0"/>
        <v>2.1600000000000001E-2</v>
      </c>
      <c r="K6" s="11">
        <f t="shared" si="0"/>
        <v>0.152</v>
      </c>
      <c r="L6" s="11">
        <v>1.2</v>
      </c>
      <c r="M6" s="11">
        <v>0.45</v>
      </c>
      <c r="N6" s="11">
        <f t="shared" si="0"/>
        <v>6.6639999999999997</v>
      </c>
      <c r="O6" s="11">
        <f t="shared" si="0"/>
        <v>22.616</v>
      </c>
      <c r="P6" s="16">
        <v>180</v>
      </c>
      <c r="Q6" s="11">
        <v>4.32</v>
      </c>
      <c r="R6" s="11">
        <v>6.12</v>
      </c>
      <c r="S6" s="11">
        <v>36</v>
      </c>
      <c r="T6" s="11">
        <v>257.60000000000002</v>
      </c>
      <c r="U6" s="11">
        <v>0</v>
      </c>
      <c r="V6" s="11">
        <v>0</v>
      </c>
      <c r="W6" s="11">
        <v>2.7E-2</v>
      </c>
      <c r="X6" s="11">
        <v>0.19</v>
      </c>
      <c r="Y6" s="11">
        <v>1.44</v>
      </c>
      <c r="Z6" s="11">
        <v>0.54</v>
      </c>
      <c r="AA6" s="11">
        <v>8.33</v>
      </c>
      <c r="AB6" s="11">
        <v>28.27</v>
      </c>
    </row>
    <row r="7" spans="1:28" x14ac:dyDescent="0.25">
      <c r="A7" s="8">
        <v>508</v>
      </c>
      <c r="B7" s="3" t="s">
        <v>114</v>
      </c>
      <c r="C7" s="5">
        <v>200</v>
      </c>
      <c r="D7" s="13">
        <v>0.2</v>
      </c>
      <c r="E7" s="13">
        <v>0</v>
      </c>
      <c r="F7" s="13">
        <v>0.7</v>
      </c>
      <c r="G7" s="13">
        <v>4</v>
      </c>
      <c r="H7" s="13">
        <v>0</v>
      </c>
      <c r="I7" s="13">
        <v>0</v>
      </c>
      <c r="J7" s="13">
        <v>0</v>
      </c>
      <c r="K7" s="13">
        <v>0</v>
      </c>
      <c r="L7" s="13">
        <v>0.2</v>
      </c>
      <c r="M7" s="13">
        <v>0</v>
      </c>
      <c r="N7" s="13">
        <v>0</v>
      </c>
      <c r="O7" s="13">
        <v>0</v>
      </c>
      <c r="P7" s="5">
        <v>200</v>
      </c>
      <c r="Q7" s="13">
        <v>0.2</v>
      </c>
      <c r="R7" s="13">
        <v>0</v>
      </c>
      <c r="S7" s="13">
        <v>0.7</v>
      </c>
      <c r="T7" s="13">
        <v>4</v>
      </c>
      <c r="U7" s="13">
        <v>0</v>
      </c>
      <c r="V7" s="13">
        <v>0</v>
      </c>
      <c r="W7" s="13">
        <v>0</v>
      </c>
      <c r="X7" s="13">
        <v>0</v>
      </c>
      <c r="Y7" s="13">
        <v>0.2</v>
      </c>
      <c r="Z7" s="13">
        <v>0</v>
      </c>
      <c r="AA7" s="13">
        <v>0</v>
      </c>
      <c r="AB7" s="13">
        <v>0</v>
      </c>
    </row>
    <row r="8" spans="1:28" x14ac:dyDescent="0.25">
      <c r="A8" s="7">
        <v>114</v>
      </c>
      <c r="B8" s="3" t="s">
        <v>18</v>
      </c>
      <c r="C8" s="5">
        <v>30</v>
      </c>
      <c r="D8" s="13">
        <v>2.4</v>
      </c>
      <c r="E8" s="13">
        <v>0.3</v>
      </c>
      <c r="F8" s="13">
        <v>15</v>
      </c>
      <c r="G8" s="13">
        <v>70.5</v>
      </c>
      <c r="H8" s="13">
        <v>0</v>
      </c>
      <c r="I8" s="13">
        <v>0</v>
      </c>
      <c r="J8" s="13">
        <v>4.3999999999999997E-2</v>
      </c>
      <c r="K8" s="13">
        <v>0</v>
      </c>
      <c r="L8" s="13">
        <v>6.9</v>
      </c>
      <c r="M8" s="13">
        <v>0.5</v>
      </c>
      <c r="N8" s="13">
        <v>13.6</v>
      </c>
      <c r="O8" s="13">
        <v>30.4</v>
      </c>
      <c r="P8" s="5">
        <v>40</v>
      </c>
      <c r="Q8" s="13">
        <v>3.2</v>
      </c>
      <c r="R8" s="13">
        <v>0.4</v>
      </c>
      <c r="S8" s="13">
        <v>20</v>
      </c>
      <c r="T8" s="13">
        <v>94</v>
      </c>
      <c r="U8" s="13">
        <v>0</v>
      </c>
      <c r="V8" s="13">
        <v>0</v>
      </c>
      <c r="W8" s="13">
        <v>5.5E-2</v>
      </c>
      <c r="X8" s="13">
        <v>0</v>
      </c>
      <c r="Y8" s="13">
        <v>9.1999999999999993</v>
      </c>
      <c r="Z8" s="13">
        <v>0.66700000000000004</v>
      </c>
      <c r="AA8" s="13">
        <v>17</v>
      </c>
      <c r="AB8" s="13">
        <v>38</v>
      </c>
    </row>
    <row r="9" spans="1:28" x14ac:dyDescent="0.25">
      <c r="A9" s="7"/>
      <c r="B9" s="9" t="s">
        <v>16</v>
      </c>
      <c r="C9" s="5"/>
      <c r="D9" s="17">
        <f t="shared" ref="D9:O9" si="1">SUM(D5:D8)</f>
        <v>20.799999999999997</v>
      </c>
      <c r="E9" s="17">
        <f t="shared" si="1"/>
        <v>10</v>
      </c>
      <c r="F9" s="17">
        <f t="shared" si="1"/>
        <v>59.900000000000006</v>
      </c>
      <c r="G9" s="17">
        <f t="shared" si="1"/>
        <v>445.9</v>
      </c>
      <c r="H9" s="17">
        <f t="shared" si="1"/>
        <v>1.4</v>
      </c>
      <c r="I9" s="17">
        <f t="shared" si="1"/>
        <v>0</v>
      </c>
      <c r="J9" s="17">
        <f t="shared" si="1"/>
        <v>0.11059999999999999</v>
      </c>
      <c r="K9" s="17">
        <f t="shared" si="1"/>
        <v>0.752</v>
      </c>
      <c r="L9" s="17">
        <f t="shared" si="1"/>
        <v>42.300000000000004</v>
      </c>
      <c r="M9" s="17">
        <f t="shared" si="1"/>
        <v>1.55</v>
      </c>
      <c r="N9" s="17">
        <f t="shared" si="1"/>
        <v>41.526499999999999</v>
      </c>
      <c r="O9" s="17">
        <f t="shared" si="1"/>
        <v>165.01599999999999</v>
      </c>
      <c r="P9" s="28"/>
      <c r="Q9" s="17">
        <f t="shared" ref="Q9:AB9" si="2">SUM(Q5:Q8)</f>
        <v>22.32</v>
      </c>
      <c r="R9" s="17">
        <f t="shared" si="2"/>
        <v>20.52</v>
      </c>
      <c r="S9" s="17">
        <f t="shared" si="2"/>
        <v>70.7</v>
      </c>
      <c r="T9" s="17">
        <f t="shared" si="2"/>
        <v>512.29999999999995</v>
      </c>
      <c r="U9" s="17">
        <f t="shared" si="2"/>
        <v>1.4</v>
      </c>
      <c r="V9" s="17">
        <f t="shared" si="2"/>
        <v>0</v>
      </c>
      <c r="W9" s="17">
        <f t="shared" si="2"/>
        <v>8.2000000000000003E-2</v>
      </c>
      <c r="X9" s="17">
        <f t="shared" si="2"/>
        <v>0.83000000000000007</v>
      </c>
      <c r="Y9" s="17">
        <f t="shared" si="2"/>
        <v>44.84</v>
      </c>
      <c r="Z9" s="17">
        <f t="shared" si="2"/>
        <v>1.8070000000000002</v>
      </c>
      <c r="AA9" s="17">
        <f t="shared" si="2"/>
        <v>49.63</v>
      </c>
      <c r="AB9" s="17">
        <f t="shared" si="2"/>
        <v>194.27</v>
      </c>
    </row>
    <row r="10" spans="1:28" x14ac:dyDescent="0.25">
      <c r="A10" s="7"/>
      <c r="B10" s="6" t="s">
        <v>9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7"/>
      <c r="S10" s="7"/>
      <c r="T10" s="7"/>
      <c r="U10" s="7"/>
      <c r="V10" s="7"/>
      <c r="W10" s="14"/>
      <c r="X10" s="14"/>
      <c r="Y10" s="14"/>
      <c r="Z10" s="14"/>
      <c r="AA10" s="14"/>
      <c r="AB10" s="14"/>
    </row>
    <row r="11" spans="1:28" ht="23.25" x14ac:dyDescent="0.25">
      <c r="A11" s="7">
        <v>21</v>
      </c>
      <c r="B11" s="40" t="s">
        <v>76</v>
      </c>
      <c r="C11" s="5">
        <v>70</v>
      </c>
      <c r="D11" s="11">
        <v>0.6</v>
      </c>
      <c r="E11" s="11">
        <v>7.2</v>
      </c>
      <c r="F11" s="11">
        <v>5</v>
      </c>
      <c r="G11" s="11">
        <v>86.8</v>
      </c>
      <c r="H11" s="11">
        <v>3.6</v>
      </c>
      <c r="I11" s="11">
        <v>0</v>
      </c>
      <c r="J11" s="11">
        <v>0</v>
      </c>
      <c r="K11" s="11">
        <v>2.9</v>
      </c>
      <c r="L11" s="11">
        <v>24.5</v>
      </c>
      <c r="M11" s="11">
        <v>0.7</v>
      </c>
      <c r="N11" s="11">
        <v>7.1</v>
      </c>
      <c r="O11" s="11">
        <v>24</v>
      </c>
      <c r="P11" s="21">
        <v>100</v>
      </c>
      <c r="Q11" s="11">
        <v>0.85699999999999998</v>
      </c>
      <c r="R11" s="11">
        <v>10.29</v>
      </c>
      <c r="S11" s="11">
        <v>7.1429999999999998</v>
      </c>
      <c r="T11" s="11">
        <v>124</v>
      </c>
      <c r="U11" s="11">
        <v>5.1429999999999998</v>
      </c>
      <c r="V11" s="11">
        <v>0</v>
      </c>
      <c r="W11" s="11">
        <v>0</v>
      </c>
      <c r="X11" s="11">
        <v>3.8</v>
      </c>
      <c r="Y11" s="11">
        <v>35</v>
      </c>
      <c r="Z11" s="11">
        <v>1</v>
      </c>
      <c r="AA11" s="11">
        <v>9.5</v>
      </c>
      <c r="AB11" s="11">
        <v>32</v>
      </c>
    </row>
    <row r="12" spans="1:28" ht="21.75" customHeight="1" x14ac:dyDescent="0.25">
      <c r="A12" s="44" t="s">
        <v>65</v>
      </c>
      <c r="B12" s="59" t="s">
        <v>49</v>
      </c>
      <c r="C12" s="4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4" t="s">
        <v>48</v>
      </c>
      <c r="Q12" s="33">
        <v>6.375</v>
      </c>
      <c r="R12" s="33">
        <v>9.875</v>
      </c>
      <c r="S12" s="33">
        <v>11.01</v>
      </c>
      <c r="T12" s="33">
        <v>159.5</v>
      </c>
      <c r="U12" s="33">
        <v>10.34</v>
      </c>
      <c r="V12" s="33">
        <v>0.01</v>
      </c>
      <c r="W12" s="33">
        <v>0.04</v>
      </c>
      <c r="X12" s="33">
        <v>0.125</v>
      </c>
      <c r="Y12" s="33">
        <v>46.25</v>
      </c>
      <c r="Z12" s="33">
        <v>1.75</v>
      </c>
      <c r="AA12" s="33">
        <v>39.619999999999997</v>
      </c>
      <c r="AB12" s="33">
        <v>145.6</v>
      </c>
    </row>
    <row r="13" spans="1:28" ht="36" customHeight="1" x14ac:dyDescent="0.25">
      <c r="A13" s="44" t="s">
        <v>65</v>
      </c>
      <c r="B13" s="38" t="s">
        <v>49</v>
      </c>
      <c r="C13" s="44" t="s">
        <v>57</v>
      </c>
      <c r="D13" s="33">
        <v>5.12</v>
      </c>
      <c r="E13" s="33">
        <v>7.9249999999999998</v>
      </c>
      <c r="F13" s="33">
        <v>8.8800000000000008</v>
      </c>
      <c r="G13" s="33">
        <v>127.56</v>
      </c>
      <c r="H13" s="33">
        <v>8.2799999999999994</v>
      </c>
      <c r="I13" s="33">
        <f>V12/25*20</f>
        <v>8.0000000000000002E-3</v>
      </c>
      <c r="J13" s="33">
        <v>3.7999999999999999E-2</v>
      </c>
      <c r="K13" s="33">
        <f>X12/25*20</f>
        <v>0.1</v>
      </c>
      <c r="L13" s="33">
        <v>27.6</v>
      </c>
      <c r="M13" s="33">
        <f>Z12/25*20</f>
        <v>1.4000000000000001</v>
      </c>
      <c r="N13" s="33">
        <f>AA12/25*20</f>
        <v>31.695999999999998</v>
      </c>
      <c r="O13" s="33">
        <f>AB12/25*20</f>
        <v>116.47999999999999</v>
      </c>
      <c r="P13" s="44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36.75" customHeight="1" x14ac:dyDescent="0.25">
      <c r="A14" s="7">
        <v>374</v>
      </c>
      <c r="B14" s="7" t="s">
        <v>37</v>
      </c>
      <c r="C14" s="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8" t="s">
        <v>43</v>
      </c>
      <c r="Q14" s="11">
        <v>15.9</v>
      </c>
      <c r="R14" s="11">
        <v>17.2</v>
      </c>
      <c r="S14" s="11">
        <v>15.1</v>
      </c>
      <c r="T14" s="11">
        <v>279</v>
      </c>
      <c r="U14" s="11">
        <v>1.2</v>
      </c>
      <c r="V14" s="11">
        <v>0</v>
      </c>
      <c r="W14" s="11">
        <v>0.1</v>
      </c>
      <c r="X14" s="11">
        <v>5.4</v>
      </c>
      <c r="Y14" s="11">
        <v>33.4</v>
      </c>
      <c r="Z14" s="11">
        <v>0.2</v>
      </c>
      <c r="AA14" s="11">
        <v>9.6</v>
      </c>
      <c r="AB14" s="11">
        <f t="shared" ref="V14:AB14" si="3">O15/25*30</f>
        <v>277.68</v>
      </c>
    </row>
    <row r="15" spans="1:28" x14ac:dyDescent="0.25">
      <c r="A15" s="7">
        <v>374</v>
      </c>
      <c r="B15" s="38" t="s">
        <v>77</v>
      </c>
      <c r="C15" s="8" t="s">
        <v>43</v>
      </c>
      <c r="D15" s="11">
        <v>16</v>
      </c>
      <c r="E15" s="11">
        <v>17</v>
      </c>
      <c r="F15" s="11">
        <v>15</v>
      </c>
      <c r="G15" s="11">
        <v>279</v>
      </c>
      <c r="H15" s="11">
        <v>1.2</v>
      </c>
      <c r="I15" s="11">
        <v>0</v>
      </c>
      <c r="J15" s="11">
        <v>0.1</v>
      </c>
      <c r="K15" s="11">
        <v>5.4</v>
      </c>
      <c r="L15" s="11">
        <v>33</v>
      </c>
      <c r="M15" s="11">
        <v>0.2</v>
      </c>
      <c r="N15" s="11">
        <v>9.6</v>
      </c>
      <c r="O15" s="11">
        <v>231.4</v>
      </c>
      <c r="P15" s="2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7">
        <v>527</v>
      </c>
      <c r="B16" s="7" t="s">
        <v>112</v>
      </c>
      <c r="C16" s="8">
        <v>200</v>
      </c>
      <c r="D16" s="11">
        <v>0.4</v>
      </c>
      <c r="E16" s="11">
        <v>0</v>
      </c>
      <c r="F16" s="11">
        <v>10</v>
      </c>
      <c r="G16" s="11">
        <v>61</v>
      </c>
      <c r="H16" s="11">
        <v>0.8</v>
      </c>
      <c r="I16" s="11">
        <v>0</v>
      </c>
      <c r="J16" s="11">
        <v>0</v>
      </c>
      <c r="K16" s="11">
        <v>0</v>
      </c>
      <c r="L16" s="11">
        <v>48</v>
      </c>
      <c r="M16" s="11">
        <v>0.5</v>
      </c>
      <c r="N16" s="11">
        <v>22.3</v>
      </c>
      <c r="O16" s="11">
        <v>26</v>
      </c>
      <c r="P16" s="36">
        <v>200</v>
      </c>
      <c r="Q16" s="11">
        <v>0.4</v>
      </c>
      <c r="R16" s="11">
        <v>0</v>
      </c>
      <c r="S16" s="11">
        <v>10</v>
      </c>
      <c r="T16" s="11">
        <v>61</v>
      </c>
      <c r="U16" s="11">
        <v>0.8</v>
      </c>
      <c r="V16" s="11">
        <v>0</v>
      </c>
      <c r="W16" s="11">
        <v>0.01</v>
      </c>
      <c r="X16" s="11">
        <v>0</v>
      </c>
      <c r="Y16" s="11">
        <v>48</v>
      </c>
      <c r="Z16" s="11">
        <v>0.5</v>
      </c>
      <c r="AA16" s="11">
        <v>22</v>
      </c>
      <c r="AB16" s="11">
        <v>26.33</v>
      </c>
    </row>
    <row r="17" spans="1:28" x14ac:dyDescent="0.25">
      <c r="A17" s="7">
        <v>114</v>
      </c>
      <c r="B17" s="3" t="s">
        <v>18</v>
      </c>
      <c r="C17" s="5">
        <v>30</v>
      </c>
      <c r="D17" s="13">
        <v>2.4</v>
      </c>
      <c r="E17" s="13">
        <v>0.3</v>
      </c>
      <c r="F17" s="13">
        <v>14.3</v>
      </c>
      <c r="G17" s="13">
        <v>70.5</v>
      </c>
      <c r="H17" s="13">
        <v>0</v>
      </c>
      <c r="I17" s="13">
        <v>0</v>
      </c>
      <c r="J17" s="13">
        <v>4.3999999999999997E-2</v>
      </c>
      <c r="K17" s="13">
        <v>0</v>
      </c>
      <c r="L17" s="13">
        <v>6.9</v>
      </c>
      <c r="M17" s="13">
        <v>0.5</v>
      </c>
      <c r="N17" s="13">
        <v>13.6</v>
      </c>
      <c r="O17" s="13">
        <v>30.4</v>
      </c>
      <c r="P17" s="5">
        <v>40</v>
      </c>
      <c r="Q17" s="13">
        <v>3.2</v>
      </c>
      <c r="R17" s="13">
        <v>0.4</v>
      </c>
      <c r="S17" s="13">
        <v>19</v>
      </c>
      <c r="T17" s="13">
        <v>94</v>
      </c>
      <c r="U17" s="13">
        <v>0</v>
      </c>
      <c r="V17" s="13">
        <v>0</v>
      </c>
      <c r="W17" s="13">
        <v>5.5E-2</v>
      </c>
      <c r="X17" s="13">
        <v>0</v>
      </c>
      <c r="Y17" s="13">
        <v>9.1999999999999993</v>
      </c>
      <c r="Z17" s="13">
        <v>0.55000000000000004</v>
      </c>
      <c r="AA17" s="13">
        <v>17</v>
      </c>
      <c r="AB17" s="13">
        <v>38</v>
      </c>
    </row>
    <row r="18" spans="1:28" x14ac:dyDescent="0.25">
      <c r="A18" s="7">
        <v>116</v>
      </c>
      <c r="B18" s="7" t="s">
        <v>63</v>
      </c>
      <c r="C18" s="8">
        <v>30</v>
      </c>
      <c r="D18" s="7">
        <v>1.95</v>
      </c>
      <c r="E18" s="7">
        <v>0.33</v>
      </c>
      <c r="F18" s="7">
        <v>10.5</v>
      </c>
      <c r="G18" s="7">
        <v>54.3</v>
      </c>
      <c r="H18" s="7">
        <v>0</v>
      </c>
      <c r="I18" s="7">
        <v>0</v>
      </c>
      <c r="J18" s="7">
        <v>0.1</v>
      </c>
      <c r="K18" s="7">
        <v>0</v>
      </c>
      <c r="L18" s="7">
        <v>11</v>
      </c>
      <c r="M18" s="7">
        <v>1.2</v>
      </c>
      <c r="N18" s="7">
        <v>13.6</v>
      </c>
      <c r="O18" s="7">
        <v>30.4</v>
      </c>
      <c r="P18" s="8">
        <v>40</v>
      </c>
      <c r="Q18" s="11">
        <v>2.6</v>
      </c>
      <c r="R18" s="11">
        <v>0.44</v>
      </c>
      <c r="S18" s="11">
        <v>14</v>
      </c>
      <c r="T18" s="11">
        <v>72.400000000000006</v>
      </c>
      <c r="U18" s="11">
        <v>0</v>
      </c>
      <c r="V18" s="11">
        <v>0</v>
      </c>
      <c r="W18" s="11">
        <v>0.13300000000000001</v>
      </c>
      <c r="X18" s="11">
        <v>0</v>
      </c>
      <c r="Y18" s="11">
        <v>14.67</v>
      </c>
      <c r="Z18" s="11">
        <v>1.6</v>
      </c>
      <c r="AA18" s="11">
        <v>17</v>
      </c>
      <c r="AB18" s="11">
        <v>38</v>
      </c>
    </row>
    <row r="19" spans="1:28" x14ac:dyDescent="0.25">
      <c r="A19" s="7"/>
      <c r="B19" s="9" t="s">
        <v>16</v>
      </c>
      <c r="C19" s="8"/>
      <c r="D19" s="19">
        <f t="shared" ref="D19:O19" si="4">SUM(D11:D18)</f>
        <v>26.469999999999995</v>
      </c>
      <c r="E19" s="19">
        <f t="shared" si="4"/>
        <v>32.754999999999995</v>
      </c>
      <c r="F19" s="19">
        <f t="shared" si="4"/>
        <v>63.680000000000007</v>
      </c>
      <c r="G19" s="19">
        <f t="shared" si="4"/>
        <v>679.16</v>
      </c>
      <c r="H19" s="19">
        <f t="shared" si="4"/>
        <v>13.879999999999999</v>
      </c>
      <c r="I19" s="19">
        <f t="shared" si="4"/>
        <v>8.0000000000000002E-3</v>
      </c>
      <c r="J19" s="19">
        <f t="shared" si="4"/>
        <v>0.28200000000000003</v>
      </c>
      <c r="K19" s="19">
        <f t="shared" si="4"/>
        <v>8.4</v>
      </c>
      <c r="L19" s="19">
        <f t="shared" si="4"/>
        <v>151</v>
      </c>
      <c r="M19" s="19">
        <f t="shared" si="4"/>
        <v>4.5</v>
      </c>
      <c r="N19" s="19">
        <f t="shared" si="4"/>
        <v>97.895999999999987</v>
      </c>
      <c r="O19" s="19">
        <f t="shared" si="4"/>
        <v>458.67999999999995</v>
      </c>
      <c r="P19" s="30"/>
      <c r="Q19" s="19">
        <f t="shared" ref="Q19:AB19" si="5">SUM(Q11:Q18)</f>
        <v>29.332000000000001</v>
      </c>
      <c r="R19" s="19">
        <f t="shared" si="5"/>
        <v>38.204999999999991</v>
      </c>
      <c r="S19" s="19">
        <f t="shared" si="5"/>
        <v>76.253</v>
      </c>
      <c r="T19" s="19">
        <f t="shared" si="5"/>
        <v>789.9</v>
      </c>
      <c r="U19" s="19">
        <f t="shared" si="5"/>
        <v>17.483000000000001</v>
      </c>
      <c r="V19" s="19">
        <f t="shared" si="5"/>
        <v>0.01</v>
      </c>
      <c r="W19" s="19">
        <f t="shared" si="5"/>
        <v>0.33800000000000002</v>
      </c>
      <c r="X19" s="19">
        <f t="shared" si="5"/>
        <v>9.3249999999999993</v>
      </c>
      <c r="Y19" s="19">
        <f t="shared" si="5"/>
        <v>186.51999999999998</v>
      </c>
      <c r="Z19" s="19">
        <f t="shared" si="5"/>
        <v>5.6</v>
      </c>
      <c r="AA19" s="19">
        <f t="shared" si="5"/>
        <v>114.72</v>
      </c>
      <c r="AB19" s="19">
        <f t="shared" si="5"/>
        <v>557.6099999999999</v>
      </c>
    </row>
    <row r="20" spans="1:28" x14ac:dyDescent="0.25">
      <c r="A20" s="7"/>
      <c r="B20" s="1" t="s">
        <v>17</v>
      </c>
      <c r="C20" s="8"/>
      <c r="D20" s="7">
        <f t="shared" ref="D20:O20" si="6">D9+D19</f>
        <v>47.269999999999996</v>
      </c>
      <c r="E20" s="7">
        <f t="shared" si="6"/>
        <v>42.754999999999995</v>
      </c>
      <c r="F20" s="7">
        <f t="shared" si="6"/>
        <v>123.58000000000001</v>
      </c>
      <c r="G20" s="7">
        <f t="shared" si="6"/>
        <v>1125.06</v>
      </c>
      <c r="H20" s="7">
        <f t="shared" si="6"/>
        <v>15.28</v>
      </c>
      <c r="I20" s="7">
        <f t="shared" si="6"/>
        <v>8.0000000000000002E-3</v>
      </c>
      <c r="J20" s="7">
        <f t="shared" si="6"/>
        <v>0.3926</v>
      </c>
      <c r="K20" s="7">
        <f t="shared" si="6"/>
        <v>9.152000000000001</v>
      </c>
      <c r="L20" s="7">
        <f t="shared" si="6"/>
        <v>193.3</v>
      </c>
      <c r="M20" s="7">
        <f t="shared" si="6"/>
        <v>6.05</v>
      </c>
      <c r="N20" s="7">
        <f t="shared" si="6"/>
        <v>139.42249999999999</v>
      </c>
      <c r="O20" s="7">
        <f t="shared" si="6"/>
        <v>623.69599999999991</v>
      </c>
      <c r="P20" s="7"/>
      <c r="Q20" s="7">
        <f t="shared" ref="Q20:AB20" si="7">Q19+Q9</f>
        <v>51.652000000000001</v>
      </c>
      <c r="R20" s="7">
        <f t="shared" si="7"/>
        <v>58.724999999999994</v>
      </c>
      <c r="S20" s="7">
        <f t="shared" si="7"/>
        <v>146.953</v>
      </c>
      <c r="T20" s="7">
        <f t="shared" si="7"/>
        <v>1302.1999999999998</v>
      </c>
      <c r="U20" s="7">
        <f t="shared" si="7"/>
        <v>18.882999999999999</v>
      </c>
      <c r="V20" s="7">
        <f t="shared" si="7"/>
        <v>0.01</v>
      </c>
      <c r="W20" s="7">
        <f t="shared" si="7"/>
        <v>0.42000000000000004</v>
      </c>
      <c r="X20" s="7">
        <f t="shared" si="7"/>
        <v>10.154999999999999</v>
      </c>
      <c r="Y20" s="7">
        <f t="shared" si="7"/>
        <v>231.35999999999999</v>
      </c>
      <c r="Z20" s="7">
        <f t="shared" si="7"/>
        <v>7.407</v>
      </c>
      <c r="AA20" s="7">
        <f t="shared" si="7"/>
        <v>164.35</v>
      </c>
      <c r="AB20" s="7">
        <f t="shared" si="7"/>
        <v>751.87999999999988</v>
      </c>
    </row>
    <row r="21" spans="1:28" x14ac:dyDescent="0.25">
      <c r="A21" s="15"/>
      <c r="B21" s="15"/>
      <c r="C21" s="15"/>
      <c r="D21" s="31"/>
      <c r="E21" s="31"/>
      <c r="F21" s="31"/>
      <c r="G21" s="3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5"/>
      <c r="V21" s="15"/>
      <c r="W21" s="15"/>
      <c r="X21" s="15"/>
      <c r="Y21" s="15"/>
      <c r="Z21" s="15"/>
      <c r="AA21" s="15"/>
      <c r="AB21" s="15"/>
    </row>
    <row r="22" spans="1:2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8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</sheetData>
  <mergeCells count="6">
    <mergeCell ref="Y3:AB3"/>
    <mergeCell ref="D3:G3"/>
    <mergeCell ref="H3:K3"/>
    <mergeCell ref="L3:O3"/>
    <mergeCell ref="Q3:T3"/>
    <mergeCell ref="U3:X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4" workbookViewId="0">
      <selection activeCell="C10" sqref="C10"/>
    </sheetView>
  </sheetViews>
  <sheetFormatPr defaultRowHeight="15" x14ac:dyDescent="0.25"/>
  <cols>
    <col min="1" max="1" width="3.85546875" customWidth="1"/>
    <col min="2" max="2" width="27.7109375" customWidth="1"/>
    <col min="3" max="3" width="5.42578125" customWidth="1"/>
    <col min="4" max="6" width="3.42578125" customWidth="1"/>
    <col min="7" max="7" width="5.7109375" customWidth="1"/>
    <col min="8" max="15" width="3.42578125" customWidth="1"/>
    <col min="16" max="16" width="5.28515625" customWidth="1"/>
    <col min="17" max="19" width="3.42578125" customWidth="1"/>
    <col min="20" max="20" width="5.42578125" customWidth="1"/>
    <col min="21" max="21" width="3.42578125" customWidth="1"/>
    <col min="22" max="22" width="3.28515625" customWidth="1"/>
    <col min="23" max="26" width="3.42578125" customWidth="1"/>
    <col min="27" max="27" width="4.140625" customWidth="1"/>
    <col min="28" max="28" width="4.7109375" customWidth="1"/>
  </cols>
  <sheetData>
    <row r="1" spans="1:30" x14ac:dyDescent="0.25">
      <c r="A1" s="15"/>
      <c r="B1" s="24" t="s">
        <v>126</v>
      </c>
      <c r="C1" s="24"/>
      <c r="D1" s="26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0" x14ac:dyDescent="0.25">
      <c r="A2" s="15"/>
      <c r="B2" s="25" t="s">
        <v>21</v>
      </c>
      <c r="C2" s="24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0" ht="23.25" x14ac:dyDescent="0.25">
      <c r="A3" s="7"/>
      <c r="B3" s="1" t="s">
        <v>0</v>
      </c>
      <c r="C3" s="29" t="s">
        <v>35</v>
      </c>
      <c r="D3" s="61" t="s">
        <v>14</v>
      </c>
      <c r="E3" s="62"/>
      <c r="F3" s="62"/>
      <c r="G3" s="63"/>
      <c r="H3" s="64" t="s">
        <v>1</v>
      </c>
      <c r="I3" s="64"/>
      <c r="J3" s="64"/>
      <c r="K3" s="64"/>
      <c r="L3" s="64" t="s">
        <v>15</v>
      </c>
      <c r="M3" s="64"/>
      <c r="N3" s="64"/>
      <c r="O3" s="64"/>
      <c r="P3" s="29" t="s">
        <v>36</v>
      </c>
      <c r="Q3" s="61" t="s">
        <v>14</v>
      </c>
      <c r="R3" s="62"/>
      <c r="S3" s="62"/>
      <c r="T3" s="63"/>
      <c r="U3" s="64" t="s">
        <v>1</v>
      </c>
      <c r="V3" s="64"/>
      <c r="W3" s="64"/>
      <c r="X3" s="64"/>
      <c r="Y3" s="64" t="s">
        <v>15</v>
      </c>
      <c r="Z3" s="64"/>
      <c r="AA3" s="64"/>
      <c r="AB3" s="64"/>
      <c r="AD3" s="24"/>
    </row>
    <row r="4" spans="1:30" x14ac:dyDescent="0.25">
      <c r="A4" s="7"/>
      <c r="B4" s="1" t="s">
        <v>2</v>
      </c>
      <c r="C4" s="1" t="s">
        <v>12</v>
      </c>
      <c r="D4" s="1" t="s">
        <v>3</v>
      </c>
      <c r="E4" s="1" t="s">
        <v>4</v>
      </c>
      <c r="F4" s="1" t="s">
        <v>5</v>
      </c>
      <c r="G4" s="1" t="s">
        <v>11</v>
      </c>
      <c r="H4" s="1" t="s">
        <v>7</v>
      </c>
      <c r="I4" s="1" t="s">
        <v>38</v>
      </c>
      <c r="J4" s="1" t="s">
        <v>6</v>
      </c>
      <c r="K4" s="1" t="s">
        <v>39</v>
      </c>
      <c r="L4" s="1" t="s">
        <v>8</v>
      </c>
      <c r="M4" s="1" t="s">
        <v>13</v>
      </c>
      <c r="N4" s="1" t="s">
        <v>41</v>
      </c>
      <c r="O4" s="1" t="s">
        <v>40</v>
      </c>
      <c r="P4" s="1" t="s">
        <v>12</v>
      </c>
      <c r="Q4" s="1" t="s">
        <v>3</v>
      </c>
      <c r="R4" s="1" t="s">
        <v>4</v>
      </c>
      <c r="S4" s="1" t="s">
        <v>5</v>
      </c>
      <c r="T4" s="1" t="s">
        <v>11</v>
      </c>
      <c r="U4" s="1" t="s">
        <v>7</v>
      </c>
      <c r="V4" s="1" t="s">
        <v>38</v>
      </c>
      <c r="W4" s="1" t="s">
        <v>6</v>
      </c>
      <c r="X4" s="1" t="s">
        <v>39</v>
      </c>
      <c r="Y4" s="1" t="s">
        <v>8</v>
      </c>
      <c r="Z4" s="1" t="s">
        <v>13</v>
      </c>
      <c r="AA4" s="1" t="s">
        <v>41</v>
      </c>
      <c r="AB4" s="1" t="s">
        <v>40</v>
      </c>
    </row>
    <row r="5" spans="1:30" ht="25.5" customHeight="1" x14ac:dyDescent="0.25">
      <c r="A5" s="44">
        <v>400</v>
      </c>
      <c r="B5" s="7" t="s">
        <v>78</v>
      </c>
      <c r="C5" s="16">
        <v>100</v>
      </c>
      <c r="D5" s="11">
        <v>10.5</v>
      </c>
      <c r="E5" s="11">
        <v>21</v>
      </c>
      <c r="F5" s="11">
        <v>0</v>
      </c>
      <c r="G5" s="11">
        <v>230</v>
      </c>
      <c r="H5" s="11">
        <v>0</v>
      </c>
      <c r="I5" s="11">
        <v>0</v>
      </c>
      <c r="J5" s="11">
        <v>0.25</v>
      </c>
      <c r="K5" s="11">
        <v>0.8</v>
      </c>
      <c r="L5" s="11">
        <v>30</v>
      </c>
      <c r="M5" s="11">
        <v>1.5</v>
      </c>
      <c r="N5" s="11">
        <v>40</v>
      </c>
      <c r="O5" s="11">
        <v>254</v>
      </c>
      <c r="P5" s="16">
        <v>100</v>
      </c>
      <c r="Q5" s="11">
        <v>10.5</v>
      </c>
      <c r="R5" s="11">
        <v>21</v>
      </c>
      <c r="S5" s="11">
        <v>0</v>
      </c>
      <c r="T5" s="11">
        <v>230</v>
      </c>
      <c r="U5" s="11">
        <v>0</v>
      </c>
      <c r="V5" s="11">
        <v>0</v>
      </c>
      <c r="W5" s="11">
        <v>0.25</v>
      </c>
      <c r="X5" s="11">
        <v>1.1000000000000001</v>
      </c>
      <c r="Y5" s="11">
        <v>30</v>
      </c>
      <c r="Z5" s="11">
        <v>1.5</v>
      </c>
      <c r="AA5" s="11">
        <v>53.2</v>
      </c>
      <c r="AB5" s="11">
        <v>338</v>
      </c>
    </row>
    <row r="6" spans="1:30" x14ac:dyDescent="0.25">
      <c r="A6" s="7">
        <v>201</v>
      </c>
      <c r="B6" s="7" t="s">
        <v>56</v>
      </c>
      <c r="C6" s="33">
        <v>150</v>
      </c>
      <c r="D6" s="33">
        <v>3</v>
      </c>
      <c r="E6" s="33">
        <v>7.95</v>
      </c>
      <c r="F6" s="33">
        <v>12.75</v>
      </c>
      <c r="G6" s="33">
        <v>135</v>
      </c>
      <c r="H6" s="33">
        <v>11.4</v>
      </c>
      <c r="I6" s="33">
        <v>1.4999999999999999E-2</v>
      </c>
      <c r="J6" s="33">
        <v>0.15</v>
      </c>
      <c r="K6" s="33">
        <v>0.19500000000000001</v>
      </c>
      <c r="L6" s="33">
        <v>57</v>
      </c>
      <c r="M6" s="33">
        <v>1.05</v>
      </c>
      <c r="N6" s="33">
        <v>24.24</v>
      </c>
      <c r="O6" s="33">
        <v>73.959999999999994</v>
      </c>
      <c r="P6" s="8">
        <v>180</v>
      </c>
      <c r="Q6" s="11">
        <v>3</v>
      </c>
      <c r="R6" s="11">
        <v>7.95</v>
      </c>
      <c r="S6" s="11">
        <v>12.75</v>
      </c>
      <c r="T6" s="11">
        <v>135</v>
      </c>
      <c r="U6" s="11">
        <v>11.4</v>
      </c>
      <c r="V6" s="11">
        <f t="shared" ref="V6:AB6" si="0">I6/150*180</f>
        <v>1.7999999999999999E-2</v>
      </c>
      <c r="W6" s="11">
        <v>0.15</v>
      </c>
      <c r="X6" s="11">
        <f t="shared" si="0"/>
        <v>0.23399999999999999</v>
      </c>
      <c r="Y6" s="11">
        <v>57</v>
      </c>
      <c r="Z6" s="11">
        <v>1.05</v>
      </c>
      <c r="AA6" s="11">
        <f t="shared" si="0"/>
        <v>29.087999999999997</v>
      </c>
      <c r="AB6" s="11">
        <f t="shared" si="0"/>
        <v>88.751999999999981</v>
      </c>
    </row>
    <row r="7" spans="1:30" x14ac:dyDescent="0.25">
      <c r="A7" s="7">
        <v>504</v>
      </c>
      <c r="B7" s="3" t="s">
        <v>114</v>
      </c>
      <c r="C7" s="5">
        <v>200</v>
      </c>
      <c r="D7" s="11">
        <v>0.2</v>
      </c>
      <c r="E7" s="11">
        <v>0</v>
      </c>
      <c r="F7" s="11">
        <v>0.7</v>
      </c>
      <c r="G7" s="11">
        <v>4</v>
      </c>
      <c r="H7" s="11">
        <v>0</v>
      </c>
      <c r="I7" s="11">
        <v>0</v>
      </c>
      <c r="J7" s="11">
        <v>0.04</v>
      </c>
      <c r="K7" s="11">
        <v>0</v>
      </c>
      <c r="L7" s="11">
        <v>0.2</v>
      </c>
      <c r="M7" s="11">
        <v>0</v>
      </c>
      <c r="N7" s="11">
        <v>0</v>
      </c>
      <c r="O7" s="11">
        <v>0</v>
      </c>
      <c r="P7" s="5">
        <v>200</v>
      </c>
      <c r="Q7" s="11">
        <v>0.2</v>
      </c>
      <c r="R7" s="11">
        <v>0</v>
      </c>
      <c r="S7" s="11">
        <v>0.7</v>
      </c>
      <c r="T7" s="11">
        <v>4</v>
      </c>
      <c r="U7" s="11">
        <v>0</v>
      </c>
      <c r="V7" s="11">
        <v>0</v>
      </c>
      <c r="W7" s="11">
        <v>0.04</v>
      </c>
      <c r="X7" s="11">
        <v>0</v>
      </c>
      <c r="Y7" s="11">
        <v>0.2</v>
      </c>
      <c r="Z7" s="11">
        <v>0</v>
      </c>
      <c r="AA7" s="11">
        <v>0</v>
      </c>
      <c r="AB7" s="11">
        <v>0</v>
      </c>
    </row>
    <row r="8" spans="1:30" x14ac:dyDescent="0.25">
      <c r="A8" s="7">
        <v>114</v>
      </c>
      <c r="B8" s="3" t="s">
        <v>18</v>
      </c>
      <c r="C8" s="5">
        <v>30</v>
      </c>
      <c r="D8" s="13">
        <v>2.4</v>
      </c>
      <c r="E8" s="13">
        <v>0.3</v>
      </c>
      <c r="F8" s="13">
        <v>15</v>
      </c>
      <c r="G8" s="13">
        <v>70.5</v>
      </c>
      <c r="H8" s="13">
        <v>0</v>
      </c>
      <c r="I8" s="13">
        <v>0</v>
      </c>
      <c r="J8" s="13">
        <v>4.3999999999999997E-2</v>
      </c>
      <c r="K8" s="13">
        <v>0</v>
      </c>
      <c r="L8" s="13">
        <v>6.9</v>
      </c>
      <c r="M8" s="13">
        <v>0.5</v>
      </c>
      <c r="N8" s="13">
        <v>13.6</v>
      </c>
      <c r="O8" s="13">
        <v>30.4</v>
      </c>
      <c r="P8" s="5">
        <v>40</v>
      </c>
      <c r="Q8" s="13">
        <v>3.2</v>
      </c>
      <c r="R8" s="13">
        <v>0.4</v>
      </c>
      <c r="S8" s="13">
        <v>20</v>
      </c>
      <c r="T8" s="13">
        <v>94</v>
      </c>
      <c r="U8" s="13">
        <v>0</v>
      </c>
      <c r="V8" s="13">
        <v>0</v>
      </c>
      <c r="W8" s="13">
        <v>5.5E-2</v>
      </c>
      <c r="X8" s="13">
        <v>0</v>
      </c>
      <c r="Y8" s="13">
        <v>9.1999999999999993</v>
      </c>
      <c r="Z8" s="13">
        <v>0.66700000000000004</v>
      </c>
      <c r="AA8" s="13">
        <v>17</v>
      </c>
      <c r="AB8" s="13">
        <v>38</v>
      </c>
    </row>
    <row r="9" spans="1:30" x14ac:dyDescent="0.25">
      <c r="A9" s="7"/>
      <c r="B9" s="3" t="s">
        <v>84</v>
      </c>
      <c r="C9" s="5">
        <v>100</v>
      </c>
      <c r="D9" s="11">
        <v>1.8</v>
      </c>
      <c r="E9" s="11">
        <v>2.44</v>
      </c>
      <c r="F9" s="11">
        <v>15.9</v>
      </c>
      <c r="G9" s="11">
        <v>93.4</v>
      </c>
      <c r="H9" s="11">
        <v>0</v>
      </c>
      <c r="I9" s="11">
        <v>0</v>
      </c>
      <c r="J9" s="11">
        <v>0.02</v>
      </c>
      <c r="K9" s="11">
        <v>0</v>
      </c>
      <c r="L9" s="11">
        <v>4.3</v>
      </c>
      <c r="M9" s="11">
        <v>0.2</v>
      </c>
      <c r="N9" s="11">
        <v>20</v>
      </c>
      <c r="O9" s="11">
        <v>25</v>
      </c>
      <c r="P9" s="5">
        <v>30</v>
      </c>
      <c r="Q9" s="11">
        <v>1.8</v>
      </c>
      <c r="R9" s="11">
        <v>2.44</v>
      </c>
      <c r="S9" s="11">
        <v>15.9</v>
      </c>
      <c r="T9" s="11">
        <v>93.4</v>
      </c>
      <c r="U9" s="11">
        <v>0</v>
      </c>
      <c r="V9" s="11">
        <v>0</v>
      </c>
      <c r="W9" s="11">
        <v>0.02</v>
      </c>
      <c r="X9" s="11">
        <v>0</v>
      </c>
      <c r="Y9" s="11">
        <v>4.3</v>
      </c>
      <c r="Z9" s="11">
        <v>0.2</v>
      </c>
      <c r="AA9" s="11">
        <v>20</v>
      </c>
      <c r="AB9" s="11">
        <v>25</v>
      </c>
    </row>
    <row r="10" spans="1:30" x14ac:dyDescent="0.25">
      <c r="A10" s="7"/>
      <c r="B10" s="9" t="s">
        <v>16</v>
      </c>
      <c r="C10" s="5"/>
      <c r="D10" s="17">
        <f t="shared" ref="D10:O10" si="1">SUM(D5:D9)</f>
        <v>17.899999999999999</v>
      </c>
      <c r="E10" s="17">
        <f t="shared" si="1"/>
        <v>31.69</v>
      </c>
      <c r="F10" s="17">
        <f t="shared" si="1"/>
        <v>44.35</v>
      </c>
      <c r="G10" s="17">
        <f t="shared" si="1"/>
        <v>532.9</v>
      </c>
      <c r="H10" s="17">
        <f t="shared" si="1"/>
        <v>11.4</v>
      </c>
      <c r="I10" s="17">
        <f t="shared" si="1"/>
        <v>1.4999999999999999E-2</v>
      </c>
      <c r="J10" s="17">
        <f t="shared" si="1"/>
        <v>0.504</v>
      </c>
      <c r="K10" s="17">
        <f t="shared" si="1"/>
        <v>0.99500000000000011</v>
      </c>
      <c r="L10" s="17">
        <f t="shared" si="1"/>
        <v>98.4</v>
      </c>
      <c r="M10" s="17">
        <f t="shared" si="1"/>
        <v>3.25</v>
      </c>
      <c r="N10" s="17">
        <f t="shared" si="1"/>
        <v>97.839999999999989</v>
      </c>
      <c r="O10" s="17">
        <f t="shared" si="1"/>
        <v>383.35999999999996</v>
      </c>
      <c r="P10" s="5"/>
      <c r="Q10" s="18">
        <f t="shared" ref="Q10:AB10" si="2">SUM(Q5:Q9)</f>
        <v>18.7</v>
      </c>
      <c r="R10" s="18">
        <f t="shared" si="2"/>
        <v>31.79</v>
      </c>
      <c r="S10" s="18">
        <f t="shared" si="2"/>
        <v>49.35</v>
      </c>
      <c r="T10" s="18">
        <f t="shared" si="2"/>
        <v>556.4</v>
      </c>
      <c r="U10" s="18">
        <f t="shared" si="2"/>
        <v>11.4</v>
      </c>
      <c r="V10" s="18">
        <f t="shared" si="2"/>
        <v>1.7999999999999999E-2</v>
      </c>
      <c r="W10" s="18">
        <f t="shared" si="2"/>
        <v>0.51500000000000001</v>
      </c>
      <c r="X10" s="18">
        <f t="shared" si="2"/>
        <v>1.3340000000000001</v>
      </c>
      <c r="Y10" s="18">
        <f t="shared" si="2"/>
        <v>100.7</v>
      </c>
      <c r="Z10" s="18">
        <f t="shared" si="2"/>
        <v>3.4169999999999998</v>
      </c>
      <c r="AA10" s="18">
        <f t="shared" si="2"/>
        <v>119.288</v>
      </c>
      <c r="AB10" s="18">
        <f t="shared" si="2"/>
        <v>489.75199999999995</v>
      </c>
    </row>
    <row r="11" spans="1:30" x14ac:dyDescent="0.25">
      <c r="A11" s="7"/>
      <c r="B11" s="6" t="s">
        <v>9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7"/>
      <c r="R11" s="7"/>
      <c r="S11" s="7"/>
      <c r="T11" s="7"/>
      <c r="U11" s="7"/>
      <c r="V11" s="7"/>
      <c r="W11" s="14"/>
      <c r="X11" s="14"/>
      <c r="Y11" s="14"/>
      <c r="Z11" s="14"/>
      <c r="AA11" s="14"/>
      <c r="AB11" s="14"/>
    </row>
    <row r="12" spans="1:30" x14ac:dyDescent="0.25">
      <c r="A12" s="7">
        <v>21</v>
      </c>
      <c r="B12" s="38" t="s">
        <v>100</v>
      </c>
      <c r="C12" s="22">
        <v>70</v>
      </c>
      <c r="D12" s="11">
        <v>0.96</v>
      </c>
      <c r="E12" s="11">
        <v>7.05</v>
      </c>
      <c r="F12" s="11">
        <v>5.43</v>
      </c>
      <c r="G12" s="11">
        <v>88.76</v>
      </c>
      <c r="H12" s="11">
        <v>7.5</v>
      </c>
      <c r="I12" s="11">
        <f t="shared" ref="I12:O12" si="3">V12/8*7</f>
        <v>0.26250000000000001</v>
      </c>
      <c r="J12" s="11">
        <f t="shared" si="3"/>
        <v>0</v>
      </c>
      <c r="K12" s="11">
        <f t="shared" si="3"/>
        <v>4.1124999999999998</v>
      </c>
      <c r="L12" s="11">
        <v>21.88</v>
      </c>
      <c r="M12" s="11">
        <v>0.9</v>
      </c>
      <c r="N12" s="11">
        <f t="shared" si="3"/>
        <v>16.362500000000001</v>
      </c>
      <c r="O12" s="11">
        <f t="shared" si="3"/>
        <v>32.637499999999996</v>
      </c>
      <c r="P12" s="22">
        <v>100</v>
      </c>
      <c r="Q12" s="11">
        <v>1.371</v>
      </c>
      <c r="R12" s="11">
        <v>10.07</v>
      </c>
      <c r="S12" s="11">
        <v>7.7569999999999997</v>
      </c>
      <c r="T12" s="11">
        <v>126.8</v>
      </c>
      <c r="U12" s="11">
        <v>10.71</v>
      </c>
      <c r="V12" s="11">
        <v>0.3</v>
      </c>
      <c r="W12" s="11">
        <v>0</v>
      </c>
      <c r="X12" s="11">
        <v>4.7</v>
      </c>
      <c r="Y12" s="11">
        <v>31.26</v>
      </c>
      <c r="Z12" s="11">
        <v>1.286</v>
      </c>
      <c r="AA12" s="11">
        <v>18.7</v>
      </c>
      <c r="AB12" s="11">
        <v>37.299999999999997</v>
      </c>
    </row>
    <row r="13" spans="1:30" ht="24.75" customHeight="1" x14ac:dyDescent="0.25">
      <c r="A13" s="44" t="s">
        <v>67</v>
      </c>
      <c r="B13" s="40" t="s">
        <v>79</v>
      </c>
      <c r="C13" s="54" t="s">
        <v>60</v>
      </c>
      <c r="D13" s="33">
        <v>5.2</v>
      </c>
      <c r="E13" s="33">
        <v>5.8</v>
      </c>
      <c r="F13" s="33">
        <v>12</v>
      </c>
      <c r="G13" s="33">
        <v>121.8</v>
      </c>
      <c r="H13" s="33">
        <v>6.9</v>
      </c>
      <c r="I13" s="33">
        <f>V13/25*20</f>
        <v>8.0000000000000002E-3</v>
      </c>
      <c r="J13" s="33">
        <v>0.2</v>
      </c>
      <c r="K13" s="33">
        <f>X13/25*20</f>
        <v>0.32</v>
      </c>
      <c r="L13" s="33">
        <v>17</v>
      </c>
      <c r="M13" s="33">
        <v>1.2</v>
      </c>
      <c r="N13" s="33">
        <v>18</v>
      </c>
      <c r="O13" s="33">
        <v>43</v>
      </c>
      <c r="P13" s="54" t="s">
        <v>51</v>
      </c>
      <c r="Q13" s="33">
        <v>6.5</v>
      </c>
      <c r="R13" s="33">
        <v>7.25</v>
      </c>
      <c r="S13" s="33">
        <v>15</v>
      </c>
      <c r="T13" s="33">
        <v>152.30000000000001</v>
      </c>
      <c r="U13" s="33">
        <v>8.625</v>
      </c>
      <c r="V13" s="33">
        <v>0.01</v>
      </c>
      <c r="W13" s="33">
        <v>0.25</v>
      </c>
      <c r="X13" s="33">
        <v>0.4</v>
      </c>
      <c r="Y13" s="33">
        <v>21.25</v>
      </c>
      <c r="Z13" s="33">
        <v>1.5</v>
      </c>
      <c r="AA13" s="33">
        <v>21.88</v>
      </c>
      <c r="AB13" s="33">
        <v>54.19</v>
      </c>
    </row>
    <row r="14" spans="1:30" ht="27" customHeight="1" x14ac:dyDescent="0.25">
      <c r="A14" s="38" t="s">
        <v>80</v>
      </c>
      <c r="B14" s="38" t="s">
        <v>81</v>
      </c>
      <c r="C14" s="8" t="s">
        <v>44</v>
      </c>
      <c r="D14" s="11">
        <v>17.8</v>
      </c>
      <c r="E14" s="11">
        <v>17.600000000000001</v>
      </c>
      <c r="F14" s="11">
        <v>14.4</v>
      </c>
      <c r="G14" s="11">
        <v>286</v>
      </c>
      <c r="H14" s="11">
        <v>0</v>
      </c>
      <c r="I14" s="11">
        <v>0</v>
      </c>
      <c r="J14" s="11">
        <v>0.03</v>
      </c>
      <c r="K14" s="11">
        <v>0.36</v>
      </c>
      <c r="L14" s="11">
        <v>4</v>
      </c>
      <c r="M14" s="11">
        <v>2.8</v>
      </c>
      <c r="N14" s="11">
        <v>12.42</v>
      </c>
      <c r="O14" s="11">
        <v>63.54</v>
      </c>
      <c r="P14" s="8" t="s">
        <v>44</v>
      </c>
      <c r="Q14" s="11">
        <v>17.8</v>
      </c>
      <c r="R14" s="11">
        <v>17.600000000000001</v>
      </c>
      <c r="S14" s="11">
        <v>14.4</v>
      </c>
      <c r="T14" s="11">
        <v>286</v>
      </c>
      <c r="U14" s="11">
        <v>0</v>
      </c>
      <c r="V14" s="11">
        <v>0</v>
      </c>
      <c r="W14" s="11">
        <v>0.03</v>
      </c>
      <c r="X14" s="11">
        <v>0.36</v>
      </c>
      <c r="Y14" s="11">
        <v>4</v>
      </c>
      <c r="Z14" s="11">
        <v>2.8</v>
      </c>
      <c r="AA14" s="11">
        <v>12.42</v>
      </c>
      <c r="AB14" s="11">
        <v>63.54</v>
      </c>
    </row>
    <row r="15" spans="1:30" ht="19.5" customHeight="1" x14ac:dyDescent="0.25">
      <c r="A15" s="7">
        <v>243</v>
      </c>
      <c r="B15" s="7" t="s">
        <v>22</v>
      </c>
      <c r="C15" s="8">
        <v>150</v>
      </c>
      <c r="D15" s="11">
        <v>8.5500000000000007</v>
      </c>
      <c r="E15" s="11">
        <v>7.8</v>
      </c>
      <c r="F15" s="11">
        <v>37</v>
      </c>
      <c r="G15" s="11">
        <v>253</v>
      </c>
      <c r="H15" s="11">
        <v>0</v>
      </c>
      <c r="I15" s="11">
        <v>0</v>
      </c>
      <c r="J15" s="11">
        <v>0.2</v>
      </c>
      <c r="K15" s="11">
        <v>0.5</v>
      </c>
      <c r="L15" s="11">
        <v>14.25</v>
      </c>
      <c r="M15" s="11">
        <v>4.5</v>
      </c>
      <c r="N15" s="11">
        <v>52.9</v>
      </c>
      <c r="O15" s="11">
        <v>203</v>
      </c>
      <c r="P15" s="8">
        <v>180</v>
      </c>
      <c r="Q15" s="11">
        <v>10.26</v>
      </c>
      <c r="R15" s="11">
        <v>9.36</v>
      </c>
      <c r="S15" s="11">
        <v>45</v>
      </c>
      <c r="T15" s="11">
        <v>303.7</v>
      </c>
      <c r="U15" s="11">
        <v>0</v>
      </c>
      <c r="V15" s="11">
        <v>0</v>
      </c>
      <c r="W15" s="11">
        <v>0.18</v>
      </c>
      <c r="X15" s="11">
        <v>0.5</v>
      </c>
      <c r="Y15" s="11">
        <v>16.72</v>
      </c>
      <c r="Z15" s="11">
        <v>5.4</v>
      </c>
      <c r="AA15" s="11">
        <v>52.9</v>
      </c>
      <c r="AB15" s="11">
        <v>203</v>
      </c>
    </row>
    <row r="16" spans="1:30" x14ac:dyDescent="0.25">
      <c r="A16" s="7">
        <v>518</v>
      </c>
      <c r="B16" s="7" t="s">
        <v>115</v>
      </c>
      <c r="C16" s="8">
        <v>200</v>
      </c>
      <c r="D16" s="11">
        <v>0.3</v>
      </c>
      <c r="E16" s="11">
        <v>0.26</v>
      </c>
      <c r="F16" s="11">
        <v>5.7</v>
      </c>
      <c r="G16" s="11">
        <v>27</v>
      </c>
      <c r="H16" s="11">
        <v>5.2</v>
      </c>
      <c r="I16" s="11">
        <v>0</v>
      </c>
      <c r="J16" s="11">
        <v>0.01</v>
      </c>
      <c r="K16" s="11">
        <v>0.3</v>
      </c>
      <c r="L16" s="11">
        <v>4.0999999999999996</v>
      </c>
      <c r="M16" s="11">
        <v>0.3</v>
      </c>
      <c r="N16" s="11">
        <v>3.8</v>
      </c>
      <c r="O16" s="11">
        <v>8</v>
      </c>
      <c r="P16" s="8">
        <v>200</v>
      </c>
      <c r="Q16" s="11">
        <v>0.3</v>
      </c>
      <c r="R16" s="11">
        <v>0.26</v>
      </c>
      <c r="S16" s="11">
        <v>5.7</v>
      </c>
      <c r="T16" s="11">
        <v>27</v>
      </c>
      <c r="U16" s="11">
        <v>5.2</v>
      </c>
      <c r="V16" s="11">
        <v>0</v>
      </c>
      <c r="W16" s="11">
        <v>0.01</v>
      </c>
      <c r="X16" s="11">
        <v>0.3</v>
      </c>
      <c r="Y16" s="11">
        <v>4.0999999999999996</v>
      </c>
      <c r="Z16" s="11">
        <v>0.3</v>
      </c>
      <c r="AA16" s="11">
        <v>3.8</v>
      </c>
      <c r="AB16" s="11">
        <v>8</v>
      </c>
    </row>
    <row r="17" spans="1:28" x14ac:dyDescent="0.25">
      <c r="A17" s="7">
        <v>114</v>
      </c>
      <c r="B17" s="3" t="s">
        <v>18</v>
      </c>
      <c r="C17" s="5">
        <v>30</v>
      </c>
      <c r="D17" s="13">
        <v>2.4</v>
      </c>
      <c r="E17" s="13">
        <v>0.3</v>
      </c>
      <c r="F17" s="13">
        <v>14.3</v>
      </c>
      <c r="G17" s="13">
        <v>70.5</v>
      </c>
      <c r="H17" s="13">
        <v>0</v>
      </c>
      <c r="I17" s="13">
        <v>0</v>
      </c>
      <c r="J17" s="13">
        <v>4.3999999999999997E-2</v>
      </c>
      <c r="K17" s="13">
        <v>0</v>
      </c>
      <c r="L17" s="13">
        <v>6.9</v>
      </c>
      <c r="M17" s="13">
        <v>0.5</v>
      </c>
      <c r="N17" s="13">
        <v>13.6</v>
      </c>
      <c r="O17" s="13">
        <v>30.4</v>
      </c>
      <c r="P17" s="5">
        <v>40</v>
      </c>
      <c r="Q17" s="13">
        <v>3.2</v>
      </c>
      <c r="R17" s="13">
        <v>0.4</v>
      </c>
      <c r="S17" s="13">
        <v>19</v>
      </c>
      <c r="T17" s="13">
        <v>94</v>
      </c>
      <c r="U17" s="13">
        <v>0</v>
      </c>
      <c r="V17" s="13">
        <v>0</v>
      </c>
      <c r="W17" s="13">
        <v>5.5E-2</v>
      </c>
      <c r="X17" s="13">
        <v>0</v>
      </c>
      <c r="Y17" s="13">
        <v>9.1999999999999993</v>
      </c>
      <c r="Z17" s="13">
        <v>0.55000000000000004</v>
      </c>
      <c r="AA17" s="13">
        <v>17</v>
      </c>
      <c r="AB17" s="13">
        <v>38</v>
      </c>
    </row>
    <row r="18" spans="1:28" x14ac:dyDescent="0.25">
      <c r="A18" s="7">
        <v>116</v>
      </c>
      <c r="B18" s="7" t="s">
        <v>63</v>
      </c>
      <c r="C18" s="8">
        <v>30</v>
      </c>
      <c r="D18" s="7">
        <v>1.95</v>
      </c>
      <c r="E18" s="7">
        <v>0.33</v>
      </c>
      <c r="F18" s="7">
        <v>10.5</v>
      </c>
      <c r="G18" s="7">
        <v>54.3</v>
      </c>
      <c r="H18" s="7">
        <v>0</v>
      </c>
      <c r="I18" s="7">
        <v>0</v>
      </c>
      <c r="J18" s="7">
        <v>0.1</v>
      </c>
      <c r="K18" s="7">
        <v>0</v>
      </c>
      <c r="L18" s="7">
        <v>11</v>
      </c>
      <c r="M18" s="7">
        <v>1.2</v>
      </c>
      <c r="N18" s="7">
        <v>13.6</v>
      </c>
      <c r="O18" s="7">
        <v>30.4</v>
      </c>
      <c r="P18" s="8">
        <v>40</v>
      </c>
      <c r="Q18" s="11">
        <v>2.6</v>
      </c>
      <c r="R18" s="11">
        <v>0.44</v>
      </c>
      <c r="S18" s="11">
        <v>14</v>
      </c>
      <c r="T18" s="11">
        <v>72.400000000000006</v>
      </c>
      <c r="U18" s="11">
        <v>0</v>
      </c>
      <c r="V18" s="11">
        <v>0</v>
      </c>
      <c r="W18" s="11">
        <v>0.13300000000000001</v>
      </c>
      <c r="X18" s="11">
        <v>0</v>
      </c>
      <c r="Y18" s="11">
        <v>14.67</v>
      </c>
      <c r="Z18" s="11">
        <v>1.6</v>
      </c>
      <c r="AA18" s="11">
        <v>17</v>
      </c>
      <c r="AB18" s="11">
        <v>38</v>
      </c>
    </row>
    <row r="19" spans="1:28" x14ac:dyDescent="0.25">
      <c r="A19" s="7"/>
      <c r="B19" s="9" t="s">
        <v>16</v>
      </c>
      <c r="C19" s="8"/>
      <c r="D19" s="19">
        <f>SUM(D12:D18)</f>
        <v>37.160000000000004</v>
      </c>
      <c r="E19" s="19">
        <f t="shared" ref="E19:O19" si="4">SUM(E12:E18)</f>
        <v>39.139999999999993</v>
      </c>
      <c r="F19" s="19">
        <f t="shared" si="4"/>
        <v>99.33</v>
      </c>
      <c r="G19" s="19">
        <f t="shared" si="4"/>
        <v>901.3599999999999</v>
      </c>
      <c r="H19" s="19">
        <f t="shared" si="4"/>
        <v>19.600000000000001</v>
      </c>
      <c r="I19" s="19">
        <f t="shared" si="4"/>
        <v>0.27050000000000002</v>
      </c>
      <c r="J19" s="19">
        <f t="shared" si="4"/>
        <v>0.58400000000000007</v>
      </c>
      <c r="K19" s="19">
        <f t="shared" si="4"/>
        <v>5.5925000000000002</v>
      </c>
      <c r="L19" s="19">
        <f t="shared" si="4"/>
        <v>79.13</v>
      </c>
      <c r="M19" s="19">
        <f t="shared" si="4"/>
        <v>11.4</v>
      </c>
      <c r="N19" s="19">
        <f t="shared" si="4"/>
        <v>130.6825</v>
      </c>
      <c r="O19" s="19">
        <f t="shared" si="4"/>
        <v>410.97749999999996</v>
      </c>
      <c r="P19" s="30"/>
      <c r="Q19" s="19">
        <f>SUM(Q12:Q18)</f>
        <v>42.030999999999999</v>
      </c>
      <c r="R19" s="19">
        <f t="shared" ref="R19:AB19" si="5">SUM(R12:R18)</f>
        <v>45.379999999999995</v>
      </c>
      <c r="S19" s="19">
        <f t="shared" si="5"/>
        <v>120.857</v>
      </c>
      <c r="T19" s="19">
        <f t="shared" si="5"/>
        <v>1062.2</v>
      </c>
      <c r="U19" s="19">
        <f t="shared" si="5"/>
        <v>24.535</v>
      </c>
      <c r="V19" s="19">
        <f t="shared" si="5"/>
        <v>0.31</v>
      </c>
      <c r="W19" s="19">
        <f t="shared" si="5"/>
        <v>0.65800000000000003</v>
      </c>
      <c r="X19" s="19">
        <f t="shared" si="5"/>
        <v>6.2600000000000007</v>
      </c>
      <c r="Y19" s="19">
        <f t="shared" si="5"/>
        <v>101.2</v>
      </c>
      <c r="Z19" s="19">
        <f t="shared" si="5"/>
        <v>13.436000000000002</v>
      </c>
      <c r="AA19" s="19">
        <f t="shared" si="5"/>
        <v>143.69999999999999</v>
      </c>
      <c r="AB19" s="19">
        <f t="shared" si="5"/>
        <v>442.03</v>
      </c>
    </row>
    <row r="20" spans="1:28" x14ac:dyDescent="0.25">
      <c r="A20" s="7"/>
      <c r="B20" s="1" t="s">
        <v>17</v>
      </c>
      <c r="C20" s="8"/>
      <c r="D20" s="41">
        <f t="shared" ref="D20:O20" si="6">D10+D19</f>
        <v>55.06</v>
      </c>
      <c r="E20" s="41">
        <f t="shared" si="6"/>
        <v>70.83</v>
      </c>
      <c r="F20" s="41">
        <f t="shared" si="6"/>
        <v>143.68</v>
      </c>
      <c r="G20" s="41">
        <f t="shared" si="6"/>
        <v>1434.2599999999998</v>
      </c>
      <c r="H20" s="41">
        <f t="shared" si="6"/>
        <v>31</v>
      </c>
      <c r="I20" s="41">
        <f t="shared" si="6"/>
        <v>0.28550000000000003</v>
      </c>
      <c r="J20" s="41">
        <f t="shared" si="6"/>
        <v>1.0880000000000001</v>
      </c>
      <c r="K20" s="41">
        <f t="shared" si="6"/>
        <v>6.5875000000000004</v>
      </c>
      <c r="L20" s="41">
        <f t="shared" si="6"/>
        <v>177.53</v>
      </c>
      <c r="M20" s="41">
        <f t="shared" si="6"/>
        <v>14.65</v>
      </c>
      <c r="N20" s="41">
        <f t="shared" si="6"/>
        <v>228.52249999999998</v>
      </c>
      <c r="O20" s="41">
        <f t="shared" si="6"/>
        <v>794.33749999999986</v>
      </c>
      <c r="P20" s="41"/>
      <c r="Q20" s="41">
        <f t="shared" ref="Q20:AB20" si="7">Q10+Q19</f>
        <v>60.730999999999995</v>
      </c>
      <c r="R20" s="41">
        <f t="shared" si="7"/>
        <v>77.169999999999987</v>
      </c>
      <c r="S20" s="41">
        <f t="shared" si="7"/>
        <v>170.20699999999999</v>
      </c>
      <c r="T20" s="41">
        <f t="shared" si="7"/>
        <v>1618.6</v>
      </c>
      <c r="U20" s="41">
        <f t="shared" si="7"/>
        <v>35.935000000000002</v>
      </c>
      <c r="V20" s="41">
        <f t="shared" si="7"/>
        <v>0.32800000000000001</v>
      </c>
      <c r="W20" s="41">
        <f t="shared" si="7"/>
        <v>1.173</v>
      </c>
      <c r="X20" s="41">
        <f t="shared" si="7"/>
        <v>7.5940000000000012</v>
      </c>
      <c r="Y20" s="41">
        <f t="shared" si="7"/>
        <v>201.9</v>
      </c>
      <c r="Z20" s="41">
        <f t="shared" si="7"/>
        <v>16.853000000000002</v>
      </c>
      <c r="AA20" s="41">
        <f t="shared" si="7"/>
        <v>262.988</v>
      </c>
      <c r="AB20" s="41">
        <f t="shared" si="7"/>
        <v>931.78199999999993</v>
      </c>
    </row>
    <row r="21" spans="1:28" x14ac:dyDescent="0.25">
      <c r="D21" s="31"/>
      <c r="E21" s="31"/>
      <c r="F21" s="31"/>
      <c r="G21" s="3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8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8" x14ac:dyDescent="0.25">
      <c r="L24" s="53"/>
    </row>
  </sheetData>
  <mergeCells count="6">
    <mergeCell ref="Y3:AB3"/>
    <mergeCell ref="D3:G3"/>
    <mergeCell ref="H3:K3"/>
    <mergeCell ref="L3:O3"/>
    <mergeCell ref="Q3:T3"/>
    <mergeCell ref="U3:X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U15" sqref="U15"/>
    </sheetView>
  </sheetViews>
  <sheetFormatPr defaultRowHeight="15" x14ac:dyDescent="0.25"/>
  <cols>
    <col min="1" max="1" width="3.85546875" customWidth="1"/>
    <col min="2" max="2" width="28.7109375" customWidth="1"/>
    <col min="3" max="3" width="5.5703125" customWidth="1"/>
    <col min="4" max="6" width="3.42578125" customWidth="1"/>
    <col min="7" max="7" width="5.5703125" customWidth="1"/>
    <col min="8" max="15" width="3.42578125" customWidth="1"/>
    <col min="16" max="16" width="5.42578125" customWidth="1"/>
    <col min="17" max="19" width="3.42578125" customWidth="1"/>
    <col min="20" max="20" width="5.42578125" customWidth="1"/>
    <col min="21" max="26" width="3.42578125" customWidth="1"/>
    <col min="27" max="27" width="4.5703125" customWidth="1"/>
    <col min="28" max="28" width="3.42578125" customWidth="1"/>
  </cols>
  <sheetData>
    <row r="1" spans="1:28" x14ac:dyDescent="0.25">
      <c r="A1" s="15"/>
      <c r="B1" s="24" t="s">
        <v>126</v>
      </c>
      <c r="C1" s="24"/>
      <c r="D1" s="1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25">
      <c r="A2" s="15"/>
      <c r="B2" s="25" t="s">
        <v>24</v>
      </c>
      <c r="C2" s="24"/>
      <c r="D2" s="1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3.25" x14ac:dyDescent="0.25">
      <c r="A3" s="7"/>
      <c r="B3" s="1" t="s">
        <v>0</v>
      </c>
      <c r="C3" s="29" t="s">
        <v>35</v>
      </c>
      <c r="D3" s="61" t="s">
        <v>14</v>
      </c>
      <c r="E3" s="62"/>
      <c r="F3" s="62"/>
      <c r="G3" s="63"/>
      <c r="H3" s="64" t="s">
        <v>1</v>
      </c>
      <c r="I3" s="64"/>
      <c r="J3" s="64"/>
      <c r="K3" s="64"/>
      <c r="L3" s="64" t="s">
        <v>15</v>
      </c>
      <c r="M3" s="64"/>
      <c r="N3" s="64"/>
      <c r="O3" s="64"/>
      <c r="P3" s="29" t="s">
        <v>36</v>
      </c>
      <c r="Q3" s="61" t="s">
        <v>14</v>
      </c>
      <c r="R3" s="62"/>
      <c r="S3" s="62"/>
      <c r="T3" s="63"/>
      <c r="U3" s="64" t="s">
        <v>1</v>
      </c>
      <c r="V3" s="64"/>
      <c r="W3" s="64"/>
      <c r="X3" s="64"/>
      <c r="Y3" s="64" t="s">
        <v>15</v>
      </c>
      <c r="Z3" s="64"/>
      <c r="AA3" s="64"/>
      <c r="AB3" s="64"/>
    </row>
    <row r="4" spans="1:28" x14ac:dyDescent="0.25">
      <c r="A4" s="7"/>
      <c r="B4" s="1" t="s">
        <v>2</v>
      </c>
      <c r="C4" s="1" t="s">
        <v>12</v>
      </c>
      <c r="D4" s="1" t="s">
        <v>3</v>
      </c>
      <c r="E4" s="1" t="s">
        <v>4</v>
      </c>
      <c r="F4" s="1" t="s">
        <v>5</v>
      </c>
      <c r="G4" s="1" t="s">
        <v>11</v>
      </c>
      <c r="H4" s="1" t="s">
        <v>7</v>
      </c>
      <c r="I4" s="1" t="s">
        <v>38</v>
      </c>
      <c r="J4" s="1" t="s">
        <v>6</v>
      </c>
      <c r="K4" s="1" t="s">
        <v>39</v>
      </c>
      <c r="L4" s="1" t="s">
        <v>8</v>
      </c>
      <c r="M4" s="1" t="s">
        <v>13</v>
      </c>
      <c r="N4" s="1" t="s">
        <v>41</v>
      </c>
      <c r="O4" s="1" t="s">
        <v>40</v>
      </c>
      <c r="P4" s="1" t="s">
        <v>12</v>
      </c>
      <c r="Q4" s="1" t="s">
        <v>3</v>
      </c>
      <c r="R4" s="1" t="s">
        <v>4</v>
      </c>
      <c r="S4" s="1" t="s">
        <v>5</v>
      </c>
      <c r="T4" s="1" t="s">
        <v>11</v>
      </c>
      <c r="U4" s="1" t="s">
        <v>7</v>
      </c>
      <c r="V4" s="1" t="s">
        <v>38</v>
      </c>
      <c r="W4" s="1" t="s">
        <v>6</v>
      </c>
      <c r="X4" s="1" t="s">
        <v>39</v>
      </c>
      <c r="Y4" s="1" t="s">
        <v>8</v>
      </c>
      <c r="Z4" s="1" t="s">
        <v>13</v>
      </c>
      <c r="AA4" s="1" t="s">
        <v>41</v>
      </c>
      <c r="AB4" s="1" t="s">
        <v>40</v>
      </c>
    </row>
    <row r="5" spans="1:28" x14ac:dyDescent="0.25">
      <c r="A5" s="7">
        <v>319</v>
      </c>
      <c r="B5" s="3" t="s">
        <v>116</v>
      </c>
      <c r="C5" s="8" t="s">
        <v>82</v>
      </c>
      <c r="D5" s="11">
        <v>20.2</v>
      </c>
      <c r="E5" s="11">
        <v>14.1</v>
      </c>
      <c r="F5" s="11">
        <v>22</v>
      </c>
      <c r="G5" s="11">
        <v>296</v>
      </c>
      <c r="H5" s="11">
        <v>0.5</v>
      </c>
      <c r="I5" s="11">
        <v>0</v>
      </c>
      <c r="J5" s="11">
        <v>0.1</v>
      </c>
      <c r="K5" s="11">
        <v>0.6</v>
      </c>
      <c r="L5" s="11">
        <v>374.2</v>
      </c>
      <c r="M5" s="11">
        <v>1</v>
      </c>
      <c r="N5" s="11">
        <v>41.9</v>
      </c>
      <c r="O5" s="11">
        <f t="shared" ref="I5:O5" si="0">AB5/15*12</f>
        <v>314.39999999999998</v>
      </c>
      <c r="P5" s="5" t="s">
        <v>83</v>
      </c>
      <c r="Q5" s="11">
        <v>20</v>
      </c>
      <c r="R5" s="11">
        <v>14</v>
      </c>
      <c r="S5" s="11">
        <v>22</v>
      </c>
      <c r="T5" s="11">
        <v>296</v>
      </c>
      <c r="U5" s="11">
        <v>0.53300000000000003</v>
      </c>
      <c r="V5" s="11">
        <v>0</v>
      </c>
      <c r="W5" s="11">
        <v>6.7000000000000004E-2</v>
      </c>
      <c r="X5" s="11">
        <v>0.6</v>
      </c>
      <c r="Y5" s="11">
        <v>374</v>
      </c>
      <c r="Z5" s="11">
        <v>1</v>
      </c>
      <c r="AA5" s="11">
        <v>42</v>
      </c>
      <c r="AB5" s="11">
        <v>393</v>
      </c>
    </row>
    <row r="6" spans="1:28" x14ac:dyDescent="0.25">
      <c r="A6" s="8">
        <v>507</v>
      </c>
      <c r="B6" s="3" t="s">
        <v>117</v>
      </c>
      <c r="C6" s="5">
        <v>200</v>
      </c>
      <c r="D6" s="13">
        <v>1.6</v>
      </c>
      <c r="E6" s="13">
        <v>1.3</v>
      </c>
      <c r="F6" s="13">
        <v>2</v>
      </c>
      <c r="G6" s="13">
        <v>31</v>
      </c>
      <c r="H6" s="13">
        <v>1.3</v>
      </c>
      <c r="I6" s="13">
        <v>0</v>
      </c>
      <c r="J6" s="13">
        <v>0.13</v>
      </c>
      <c r="K6" s="13">
        <v>0</v>
      </c>
      <c r="L6" s="13">
        <v>66.7</v>
      </c>
      <c r="M6" s="13">
        <v>0</v>
      </c>
      <c r="N6" s="13">
        <v>1.55</v>
      </c>
      <c r="O6" s="13">
        <v>2.89</v>
      </c>
      <c r="P6" s="5">
        <v>200</v>
      </c>
      <c r="Q6" s="13">
        <v>1.6</v>
      </c>
      <c r="R6" s="13">
        <v>1.3</v>
      </c>
      <c r="S6" s="13">
        <v>2</v>
      </c>
      <c r="T6" s="13">
        <v>31</v>
      </c>
      <c r="U6" s="13">
        <v>1.3</v>
      </c>
      <c r="V6" s="13">
        <v>0</v>
      </c>
      <c r="W6" s="13">
        <v>0.13</v>
      </c>
      <c r="X6" s="13">
        <v>0</v>
      </c>
      <c r="Y6" s="13">
        <v>66.7</v>
      </c>
      <c r="Z6" s="13">
        <v>0</v>
      </c>
      <c r="AA6" s="13">
        <v>1.55</v>
      </c>
      <c r="AB6" s="13">
        <v>2.89</v>
      </c>
    </row>
    <row r="7" spans="1:28" x14ac:dyDescent="0.25">
      <c r="A7" s="7">
        <v>114</v>
      </c>
      <c r="B7" s="3" t="s">
        <v>18</v>
      </c>
      <c r="C7" s="5">
        <v>30</v>
      </c>
      <c r="D7" s="13">
        <v>2.4</v>
      </c>
      <c r="E7" s="13">
        <v>0.3</v>
      </c>
      <c r="F7" s="13">
        <v>15</v>
      </c>
      <c r="G7" s="13">
        <v>70.5</v>
      </c>
      <c r="H7" s="13">
        <v>0</v>
      </c>
      <c r="I7" s="13">
        <v>0</v>
      </c>
      <c r="J7" s="13">
        <v>4.3999999999999997E-2</v>
      </c>
      <c r="K7" s="13">
        <v>0</v>
      </c>
      <c r="L7" s="13">
        <v>6.9</v>
      </c>
      <c r="M7" s="13">
        <v>0.5</v>
      </c>
      <c r="N7" s="13">
        <v>13.6</v>
      </c>
      <c r="O7" s="13">
        <v>30.4</v>
      </c>
      <c r="P7" s="5">
        <v>40</v>
      </c>
      <c r="Q7" s="13">
        <v>3.2</v>
      </c>
      <c r="R7" s="13">
        <v>0.4</v>
      </c>
      <c r="S7" s="13">
        <v>20</v>
      </c>
      <c r="T7" s="13">
        <v>94</v>
      </c>
      <c r="U7" s="13">
        <v>0</v>
      </c>
      <c r="V7" s="13">
        <v>0</v>
      </c>
      <c r="W7" s="13">
        <v>5.5E-2</v>
      </c>
      <c r="X7" s="13">
        <v>0</v>
      </c>
      <c r="Y7" s="13">
        <v>9.1999999999999993</v>
      </c>
      <c r="Z7" s="13">
        <v>0.66700000000000004</v>
      </c>
      <c r="AA7" s="13">
        <v>17</v>
      </c>
      <c r="AB7" s="13">
        <v>38</v>
      </c>
    </row>
    <row r="8" spans="1:28" x14ac:dyDescent="0.25">
      <c r="A8" s="7">
        <v>118</v>
      </c>
      <c r="B8" s="3" t="s">
        <v>84</v>
      </c>
      <c r="C8" s="16">
        <v>100</v>
      </c>
      <c r="D8" s="11">
        <v>0.4</v>
      </c>
      <c r="E8" s="11">
        <v>0.4</v>
      </c>
      <c r="F8" s="11">
        <v>9.8000000000000007</v>
      </c>
      <c r="G8" s="11">
        <v>47</v>
      </c>
      <c r="H8" s="11">
        <v>10</v>
      </c>
      <c r="I8" s="11">
        <v>34</v>
      </c>
      <c r="J8" s="11">
        <v>0</v>
      </c>
      <c r="K8" s="11">
        <v>0</v>
      </c>
      <c r="L8" s="11">
        <v>16</v>
      </c>
      <c r="M8" s="11">
        <v>2.2000000000000002</v>
      </c>
      <c r="N8" s="11">
        <v>0</v>
      </c>
      <c r="O8" s="11">
        <v>1.6</v>
      </c>
      <c r="P8" s="16">
        <v>100</v>
      </c>
      <c r="Q8" s="11">
        <v>0.4</v>
      </c>
      <c r="R8" s="11">
        <v>0.4</v>
      </c>
      <c r="S8" s="11">
        <v>9.8000000000000007</v>
      </c>
      <c r="T8" s="11">
        <v>47</v>
      </c>
      <c r="U8" s="11">
        <v>10</v>
      </c>
      <c r="V8" s="11">
        <v>34</v>
      </c>
      <c r="W8" s="11">
        <v>0</v>
      </c>
      <c r="X8" s="11">
        <v>0</v>
      </c>
      <c r="Y8" s="11">
        <v>16</v>
      </c>
      <c r="Z8" s="11">
        <v>2.2000000000000002</v>
      </c>
      <c r="AA8" s="11">
        <v>0</v>
      </c>
      <c r="AB8" s="11">
        <v>1.6</v>
      </c>
    </row>
    <row r="9" spans="1:28" x14ac:dyDescent="0.25">
      <c r="A9" s="7"/>
      <c r="B9" s="9" t="s">
        <v>16</v>
      </c>
      <c r="C9" s="5"/>
      <c r="D9" s="17">
        <f t="shared" ref="D9:O9" si="1">SUM(D5:D8)</f>
        <v>24.599999999999998</v>
      </c>
      <c r="E9" s="17">
        <f t="shared" si="1"/>
        <v>16.100000000000001</v>
      </c>
      <c r="F9" s="17">
        <f t="shared" si="1"/>
        <v>48.8</v>
      </c>
      <c r="G9" s="17">
        <f t="shared" si="1"/>
        <v>444.5</v>
      </c>
      <c r="H9" s="17">
        <f t="shared" si="1"/>
        <v>11.8</v>
      </c>
      <c r="I9" s="17">
        <f t="shared" si="1"/>
        <v>34</v>
      </c>
      <c r="J9" s="17">
        <f t="shared" si="1"/>
        <v>0.27400000000000002</v>
      </c>
      <c r="K9" s="17">
        <f t="shared" si="1"/>
        <v>0.6</v>
      </c>
      <c r="L9" s="17">
        <f t="shared" si="1"/>
        <v>463.79999999999995</v>
      </c>
      <c r="M9" s="17">
        <f t="shared" si="1"/>
        <v>3.7</v>
      </c>
      <c r="N9" s="17">
        <f t="shared" si="1"/>
        <v>57.05</v>
      </c>
      <c r="O9" s="17">
        <f t="shared" si="1"/>
        <v>349.28999999999996</v>
      </c>
      <c r="P9" s="21"/>
      <c r="Q9" s="18">
        <f t="shared" ref="Q9:AB9" si="2">SUM(Q5:Q8)</f>
        <v>25.2</v>
      </c>
      <c r="R9" s="18">
        <f t="shared" si="2"/>
        <v>16.100000000000001</v>
      </c>
      <c r="S9" s="18">
        <f t="shared" si="2"/>
        <v>53.8</v>
      </c>
      <c r="T9" s="18">
        <f t="shared" si="2"/>
        <v>468</v>
      </c>
      <c r="U9" s="18">
        <f t="shared" si="2"/>
        <v>11.833</v>
      </c>
      <c r="V9" s="18">
        <f t="shared" si="2"/>
        <v>34</v>
      </c>
      <c r="W9" s="18">
        <f t="shared" si="2"/>
        <v>0.252</v>
      </c>
      <c r="X9" s="18">
        <f t="shared" si="2"/>
        <v>0.6</v>
      </c>
      <c r="Y9" s="18">
        <f t="shared" si="2"/>
        <v>465.9</v>
      </c>
      <c r="Z9" s="18">
        <f t="shared" si="2"/>
        <v>3.867</v>
      </c>
      <c r="AA9" s="18">
        <f t="shared" si="2"/>
        <v>60.55</v>
      </c>
      <c r="AB9" s="18">
        <f t="shared" si="2"/>
        <v>435.49</v>
      </c>
    </row>
    <row r="10" spans="1:28" x14ac:dyDescent="0.25">
      <c r="A10" s="7"/>
      <c r="B10" s="6" t="s">
        <v>9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7"/>
      <c r="S10" s="7"/>
      <c r="T10" s="7"/>
      <c r="U10" s="7"/>
      <c r="V10" s="7"/>
      <c r="W10" s="14"/>
      <c r="X10" s="14"/>
      <c r="Y10" s="14"/>
      <c r="Z10" s="14"/>
      <c r="AA10" s="14"/>
      <c r="AB10" s="14"/>
    </row>
    <row r="11" spans="1:28" x14ac:dyDescent="0.25">
      <c r="A11" s="7">
        <v>16</v>
      </c>
      <c r="B11" s="40" t="s">
        <v>85</v>
      </c>
      <c r="C11" s="5">
        <v>70</v>
      </c>
      <c r="D11" s="11">
        <v>1.8</v>
      </c>
      <c r="E11" s="11">
        <v>5</v>
      </c>
      <c r="F11" s="11">
        <v>3.15</v>
      </c>
      <c r="G11" s="11">
        <v>86.7</v>
      </c>
      <c r="H11" s="11">
        <v>2.6</v>
      </c>
      <c r="I11" s="11">
        <f t="shared" ref="I11:O11" si="3">V11/8*6</f>
        <v>0</v>
      </c>
      <c r="J11" s="11">
        <v>0.04</v>
      </c>
      <c r="K11" s="11">
        <f t="shared" si="3"/>
        <v>3.6750000000000003</v>
      </c>
      <c r="L11" s="11">
        <v>22.2</v>
      </c>
      <c r="M11" s="11">
        <v>0.95</v>
      </c>
      <c r="N11" s="11">
        <f t="shared" si="3"/>
        <v>14.024999999999999</v>
      </c>
      <c r="O11" s="11">
        <f t="shared" si="3"/>
        <v>23.25</v>
      </c>
      <c r="P11" s="5">
        <v>100</v>
      </c>
      <c r="Q11" s="11">
        <v>2.5710000000000002</v>
      </c>
      <c r="R11" s="11">
        <v>7.1429999999999998</v>
      </c>
      <c r="S11" s="11">
        <v>4.5</v>
      </c>
      <c r="T11" s="11">
        <v>123.9</v>
      </c>
      <c r="U11" s="11">
        <v>3.714</v>
      </c>
      <c r="V11" s="11">
        <v>0</v>
      </c>
      <c r="W11" s="11">
        <v>5.7000000000000002E-2</v>
      </c>
      <c r="X11" s="11">
        <v>4.9000000000000004</v>
      </c>
      <c r="Y11" s="11">
        <v>31.71</v>
      </c>
      <c r="Z11" s="11">
        <v>1.357</v>
      </c>
      <c r="AA11" s="11">
        <v>18.7</v>
      </c>
      <c r="AB11" s="11">
        <v>31</v>
      </c>
    </row>
    <row r="12" spans="1:28" ht="18.75" customHeight="1" x14ac:dyDescent="0.25">
      <c r="A12" s="7">
        <v>159</v>
      </c>
      <c r="B12" s="7" t="s">
        <v>86</v>
      </c>
      <c r="C12" s="22">
        <v>200</v>
      </c>
      <c r="D12" s="11">
        <v>7.88</v>
      </c>
      <c r="E12" s="11">
        <v>3.86</v>
      </c>
      <c r="F12" s="11">
        <v>12.12</v>
      </c>
      <c r="G12" s="11">
        <v>144.80000000000001</v>
      </c>
      <c r="H12" s="11">
        <v>9.6999999999999993</v>
      </c>
      <c r="I12" s="11">
        <v>15</v>
      </c>
      <c r="J12" s="11">
        <v>0.14799999999999999</v>
      </c>
      <c r="K12" s="11">
        <v>0.1</v>
      </c>
      <c r="L12" s="11">
        <v>34.6</v>
      </c>
      <c r="M12" s="11">
        <v>1.26</v>
      </c>
      <c r="N12" s="11">
        <v>30</v>
      </c>
      <c r="O12" s="11">
        <v>123</v>
      </c>
      <c r="P12" s="22">
        <v>250</v>
      </c>
      <c r="Q12" s="11">
        <v>9.85</v>
      </c>
      <c r="R12" s="11">
        <v>4.82</v>
      </c>
      <c r="S12" s="11">
        <v>15.15</v>
      </c>
      <c r="T12" s="11">
        <v>181</v>
      </c>
      <c r="U12" s="11">
        <v>12.12</v>
      </c>
      <c r="V12" s="11">
        <v>18.3</v>
      </c>
      <c r="W12" s="11">
        <v>0.185</v>
      </c>
      <c r="X12" s="11">
        <v>0.1</v>
      </c>
      <c r="Y12" s="11">
        <v>43.25</v>
      </c>
      <c r="Z12" s="11">
        <v>1.575</v>
      </c>
      <c r="AA12" s="11">
        <v>37.700000000000003</v>
      </c>
      <c r="AB12" s="11">
        <v>153.4</v>
      </c>
    </row>
    <row r="13" spans="1:28" ht="23.25" x14ac:dyDescent="0.25">
      <c r="A13" s="7" t="s">
        <v>66</v>
      </c>
      <c r="B13" s="40" t="s">
        <v>87</v>
      </c>
      <c r="C13" s="8" t="s">
        <v>44</v>
      </c>
      <c r="D13" s="11">
        <v>15.2</v>
      </c>
      <c r="E13" s="11">
        <v>16.399999999999999</v>
      </c>
      <c r="F13" s="11">
        <v>13.8</v>
      </c>
      <c r="G13" s="11">
        <v>262.60000000000002</v>
      </c>
      <c r="H13" s="11">
        <v>1.6</v>
      </c>
      <c r="I13" s="11">
        <v>0</v>
      </c>
      <c r="J13" s="11">
        <v>0.04</v>
      </c>
      <c r="K13" s="11">
        <v>0.5</v>
      </c>
      <c r="L13" s="11">
        <v>22</v>
      </c>
      <c r="M13" s="11">
        <v>1.6</v>
      </c>
      <c r="N13" s="11">
        <v>16</v>
      </c>
      <c r="O13" s="11">
        <v>99</v>
      </c>
      <c r="P13" s="8" t="s">
        <v>44</v>
      </c>
      <c r="Q13" s="11">
        <v>15.2</v>
      </c>
      <c r="R13" s="11">
        <v>16.399999999999999</v>
      </c>
      <c r="S13" s="11">
        <v>13.8</v>
      </c>
      <c r="T13" s="11">
        <v>262.60000000000002</v>
      </c>
      <c r="U13" s="11">
        <v>1.6</v>
      </c>
      <c r="V13" s="11">
        <v>0</v>
      </c>
      <c r="W13" s="11">
        <v>0.04</v>
      </c>
      <c r="X13" s="11">
        <v>0.5</v>
      </c>
      <c r="Y13" s="11">
        <v>22</v>
      </c>
      <c r="Z13" s="11">
        <v>1.6</v>
      </c>
      <c r="AA13" s="11">
        <v>16</v>
      </c>
      <c r="AB13" s="11">
        <v>99</v>
      </c>
    </row>
    <row r="14" spans="1:28" x14ac:dyDescent="0.25">
      <c r="A14" s="7">
        <v>297</v>
      </c>
      <c r="B14" s="38" t="s">
        <v>113</v>
      </c>
      <c r="C14" s="36">
        <v>150</v>
      </c>
      <c r="D14" s="11">
        <v>5.7</v>
      </c>
      <c r="E14" s="11">
        <v>6.3</v>
      </c>
      <c r="F14" s="11">
        <v>28.5</v>
      </c>
      <c r="G14" s="11">
        <v>195.4</v>
      </c>
      <c r="H14" s="11">
        <v>0</v>
      </c>
      <c r="I14" s="11">
        <f t="shared" ref="I14:O14" si="4">V14/15*13</f>
        <v>0</v>
      </c>
      <c r="J14" s="11">
        <f t="shared" si="4"/>
        <v>5.2000000000000005E-2</v>
      </c>
      <c r="K14" s="11">
        <f t="shared" si="4"/>
        <v>0.65</v>
      </c>
      <c r="L14" s="11">
        <v>5.7</v>
      </c>
      <c r="M14" s="11">
        <v>0.75</v>
      </c>
      <c r="N14" s="11">
        <f t="shared" si="4"/>
        <v>14.603333333333335</v>
      </c>
      <c r="O14" s="11">
        <f t="shared" si="4"/>
        <v>63.292666666666669</v>
      </c>
      <c r="P14" s="36">
        <v>180</v>
      </c>
      <c r="Q14" s="11">
        <v>6.84</v>
      </c>
      <c r="R14" s="11">
        <v>7.56</v>
      </c>
      <c r="S14" s="11">
        <v>34.200000000000003</v>
      </c>
      <c r="T14" s="11">
        <v>234.5</v>
      </c>
      <c r="U14" s="11">
        <v>0</v>
      </c>
      <c r="V14" s="11">
        <v>0</v>
      </c>
      <c r="W14" s="11">
        <v>0.06</v>
      </c>
      <c r="X14" s="11">
        <v>0.75</v>
      </c>
      <c r="Y14" s="11">
        <v>6.84</v>
      </c>
      <c r="Z14" s="11">
        <v>0.9</v>
      </c>
      <c r="AA14" s="11">
        <v>16.850000000000001</v>
      </c>
      <c r="AB14" s="11">
        <v>73.03</v>
      </c>
    </row>
    <row r="15" spans="1:28" x14ac:dyDescent="0.25">
      <c r="A15" s="7">
        <v>526</v>
      </c>
      <c r="B15" s="7" t="s">
        <v>118</v>
      </c>
      <c r="C15" s="8">
        <v>200</v>
      </c>
      <c r="D15" s="11">
        <v>0.5</v>
      </c>
      <c r="E15" s="11">
        <v>0.2</v>
      </c>
      <c r="F15" s="11">
        <v>5.7</v>
      </c>
      <c r="G15" s="11">
        <v>27</v>
      </c>
      <c r="H15" s="11">
        <v>4.3</v>
      </c>
      <c r="I15" s="11">
        <v>0.14000000000000001</v>
      </c>
      <c r="J15" s="11">
        <v>0.02</v>
      </c>
      <c r="K15" s="11">
        <v>0.2</v>
      </c>
      <c r="L15" s="11">
        <v>17</v>
      </c>
      <c r="M15" s="11">
        <v>0.13</v>
      </c>
      <c r="N15" s="11">
        <v>12.6</v>
      </c>
      <c r="O15" s="11">
        <v>22.46</v>
      </c>
      <c r="P15" s="8">
        <v>200</v>
      </c>
      <c r="Q15" s="11">
        <v>0.5</v>
      </c>
      <c r="R15" s="11">
        <v>0.2</v>
      </c>
      <c r="S15" s="11">
        <v>5.7</v>
      </c>
      <c r="T15" s="11">
        <v>27</v>
      </c>
      <c r="U15" s="11">
        <v>4.3</v>
      </c>
      <c r="V15" s="11">
        <v>0.14000000000000001</v>
      </c>
      <c r="W15" s="11">
        <v>0.02</v>
      </c>
      <c r="X15" s="11">
        <v>0.2</v>
      </c>
      <c r="Y15" s="11">
        <v>17</v>
      </c>
      <c r="Z15" s="11">
        <v>0.13</v>
      </c>
      <c r="AA15" s="11">
        <v>12.6</v>
      </c>
      <c r="AB15" s="11">
        <v>22.46</v>
      </c>
    </row>
    <row r="16" spans="1:28" x14ac:dyDescent="0.25">
      <c r="A16" s="7">
        <v>114</v>
      </c>
      <c r="B16" s="3" t="s">
        <v>18</v>
      </c>
      <c r="C16" s="5">
        <v>30</v>
      </c>
      <c r="D16" s="13">
        <v>2.4</v>
      </c>
      <c r="E16" s="13">
        <v>0.3</v>
      </c>
      <c r="F16" s="13">
        <v>14.3</v>
      </c>
      <c r="G16" s="13">
        <v>70.5</v>
      </c>
      <c r="H16" s="13">
        <v>0</v>
      </c>
      <c r="I16" s="13">
        <v>0</v>
      </c>
      <c r="J16" s="13">
        <v>4.3999999999999997E-2</v>
      </c>
      <c r="K16" s="13">
        <v>0</v>
      </c>
      <c r="L16" s="13">
        <v>6.9</v>
      </c>
      <c r="M16" s="13">
        <v>0.5</v>
      </c>
      <c r="N16" s="13">
        <v>13.6</v>
      </c>
      <c r="O16" s="13">
        <v>30.4</v>
      </c>
      <c r="P16" s="5">
        <v>40</v>
      </c>
      <c r="Q16" s="13">
        <v>3.2</v>
      </c>
      <c r="R16" s="13">
        <v>0.4</v>
      </c>
      <c r="S16" s="13">
        <v>19</v>
      </c>
      <c r="T16" s="13">
        <v>94</v>
      </c>
      <c r="U16" s="13">
        <v>0</v>
      </c>
      <c r="V16" s="13">
        <v>0</v>
      </c>
      <c r="W16" s="13">
        <v>5.5E-2</v>
      </c>
      <c r="X16" s="13">
        <v>0</v>
      </c>
      <c r="Y16" s="13">
        <v>9.1999999999999993</v>
      </c>
      <c r="Z16" s="13">
        <v>0.55000000000000004</v>
      </c>
      <c r="AA16" s="13">
        <v>17</v>
      </c>
      <c r="AB16" s="13">
        <v>38</v>
      </c>
    </row>
    <row r="17" spans="1:28" x14ac:dyDescent="0.25">
      <c r="A17" s="7">
        <v>116</v>
      </c>
      <c r="B17" s="7" t="s">
        <v>63</v>
      </c>
      <c r="C17" s="8">
        <v>30</v>
      </c>
      <c r="D17" s="7">
        <v>1.95</v>
      </c>
      <c r="E17" s="7">
        <v>0.33</v>
      </c>
      <c r="F17" s="7">
        <v>10.5</v>
      </c>
      <c r="G17" s="7">
        <v>54.3</v>
      </c>
      <c r="H17" s="7">
        <v>0</v>
      </c>
      <c r="I17" s="7">
        <v>0</v>
      </c>
      <c r="J17" s="7">
        <v>0.1</v>
      </c>
      <c r="K17" s="7">
        <v>0</v>
      </c>
      <c r="L17" s="7">
        <v>11</v>
      </c>
      <c r="M17" s="7">
        <v>1.2</v>
      </c>
      <c r="N17" s="7">
        <v>13.6</v>
      </c>
      <c r="O17" s="7">
        <v>30.4</v>
      </c>
      <c r="P17" s="8">
        <v>40</v>
      </c>
      <c r="Q17" s="11">
        <v>2.6</v>
      </c>
      <c r="R17" s="11">
        <v>0.44</v>
      </c>
      <c r="S17" s="11">
        <v>14</v>
      </c>
      <c r="T17" s="11">
        <v>72.400000000000006</v>
      </c>
      <c r="U17" s="11">
        <v>0</v>
      </c>
      <c r="V17" s="11">
        <v>0</v>
      </c>
      <c r="W17" s="11">
        <v>0.13300000000000001</v>
      </c>
      <c r="X17" s="11">
        <v>0</v>
      </c>
      <c r="Y17" s="11">
        <v>14.67</v>
      </c>
      <c r="Z17" s="11">
        <v>1.6</v>
      </c>
      <c r="AA17" s="11">
        <v>17</v>
      </c>
      <c r="AB17" s="11">
        <v>38</v>
      </c>
    </row>
    <row r="18" spans="1:28" x14ac:dyDescent="0.25">
      <c r="A18" s="7"/>
      <c r="B18" s="9" t="s">
        <v>16</v>
      </c>
      <c r="C18" s="8"/>
      <c r="D18" s="19">
        <f t="shared" ref="D18:O18" si="5">SUM(D11:D17)</f>
        <v>35.43</v>
      </c>
      <c r="E18" s="19">
        <f t="shared" si="5"/>
        <v>32.389999999999993</v>
      </c>
      <c r="F18" s="19">
        <f t="shared" si="5"/>
        <v>88.070000000000007</v>
      </c>
      <c r="G18" s="19">
        <f t="shared" si="5"/>
        <v>841.3</v>
      </c>
      <c r="H18" s="19">
        <f t="shared" si="5"/>
        <v>18.2</v>
      </c>
      <c r="I18" s="19">
        <f t="shared" si="5"/>
        <v>15.14</v>
      </c>
      <c r="J18" s="19">
        <f t="shared" si="5"/>
        <v>0.44400000000000006</v>
      </c>
      <c r="K18" s="19">
        <f t="shared" si="5"/>
        <v>5.1250000000000009</v>
      </c>
      <c r="L18" s="19">
        <f t="shared" si="5"/>
        <v>119.4</v>
      </c>
      <c r="M18" s="19">
        <f t="shared" si="5"/>
        <v>6.3900000000000006</v>
      </c>
      <c r="N18" s="19">
        <f t="shared" si="5"/>
        <v>114.42833333333331</v>
      </c>
      <c r="O18" s="19">
        <f t="shared" si="5"/>
        <v>391.8026666666666</v>
      </c>
      <c r="P18" s="22"/>
      <c r="Q18" s="20">
        <f t="shared" ref="Q18:AB18" si="6">SUM(Q11:Q17)</f>
        <v>40.761000000000003</v>
      </c>
      <c r="R18" s="20">
        <f t="shared" si="6"/>
        <v>36.963000000000001</v>
      </c>
      <c r="S18" s="20">
        <f t="shared" si="6"/>
        <v>106.35000000000001</v>
      </c>
      <c r="T18" s="20">
        <f t="shared" si="6"/>
        <v>995.4</v>
      </c>
      <c r="U18" s="20">
        <f t="shared" si="6"/>
        <v>21.734000000000002</v>
      </c>
      <c r="V18" s="20">
        <f t="shared" si="6"/>
        <v>18.440000000000001</v>
      </c>
      <c r="W18" s="20">
        <f t="shared" si="6"/>
        <v>0.55000000000000004</v>
      </c>
      <c r="X18" s="20">
        <f t="shared" si="6"/>
        <v>6.45</v>
      </c>
      <c r="Y18" s="20">
        <f t="shared" si="6"/>
        <v>144.66999999999999</v>
      </c>
      <c r="Z18" s="20">
        <f t="shared" si="6"/>
        <v>7.7119999999999997</v>
      </c>
      <c r="AA18" s="20">
        <f t="shared" si="6"/>
        <v>135.85</v>
      </c>
      <c r="AB18" s="20">
        <f t="shared" si="6"/>
        <v>454.88999999999993</v>
      </c>
    </row>
    <row r="19" spans="1:28" x14ac:dyDescent="0.25">
      <c r="A19" s="7"/>
      <c r="B19" s="1" t="s">
        <v>17</v>
      </c>
      <c r="C19" s="8"/>
      <c r="D19" s="41">
        <f t="shared" ref="D19:O19" si="7">D9+D18</f>
        <v>60.03</v>
      </c>
      <c r="E19" s="41">
        <f t="shared" si="7"/>
        <v>48.489999999999995</v>
      </c>
      <c r="F19" s="41">
        <f t="shared" si="7"/>
        <v>136.87</v>
      </c>
      <c r="G19" s="41">
        <f t="shared" si="7"/>
        <v>1285.8</v>
      </c>
      <c r="H19" s="41">
        <f t="shared" si="7"/>
        <v>30</v>
      </c>
      <c r="I19" s="41">
        <f t="shared" si="7"/>
        <v>49.14</v>
      </c>
      <c r="J19" s="41">
        <f t="shared" si="7"/>
        <v>0.71800000000000008</v>
      </c>
      <c r="K19" s="41">
        <f t="shared" si="7"/>
        <v>5.7250000000000005</v>
      </c>
      <c r="L19" s="41">
        <f t="shared" si="7"/>
        <v>583.19999999999993</v>
      </c>
      <c r="M19" s="41">
        <f t="shared" si="7"/>
        <v>10.09</v>
      </c>
      <c r="N19" s="41">
        <f t="shared" si="7"/>
        <v>171.4783333333333</v>
      </c>
      <c r="O19" s="41">
        <f t="shared" si="7"/>
        <v>741.09266666666656</v>
      </c>
      <c r="P19" s="42"/>
      <c r="Q19" s="43">
        <f t="shared" ref="Q19:AB19" si="8">Q18+Q9</f>
        <v>65.960999999999999</v>
      </c>
      <c r="R19" s="43">
        <f t="shared" si="8"/>
        <v>53.063000000000002</v>
      </c>
      <c r="S19" s="43">
        <f t="shared" si="8"/>
        <v>160.15</v>
      </c>
      <c r="T19" s="43">
        <f t="shared" si="8"/>
        <v>1463.4</v>
      </c>
      <c r="U19" s="43">
        <f t="shared" si="8"/>
        <v>33.567</v>
      </c>
      <c r="V19" s="43">
        <f t="shared" si="8"/>
        <v>52.44</v>
      </c>
      <c r="W19" s="43">
        <f t="shared" si="8"/>
        <v>0.80200000000000005</v>
      </c>
      <c r="X19" s="43">
        <f t="shared" si="8"/>
        <v>7.05</v>
      </c>
      <c r="Y19" s="43">
        <f t="shared" si="8"/>
        <v>610.56999999999994</v>
      </c>
      <c r="Z19" s="43">
        <f t="shared" si="8"/>
        <v>11.579000000000001</v>
      </c>
      <c r="AA19" s="43">
        <f t="shared" si="8"/>
        <v>196.39999999999998</v>
      </c>
      <c r="AB19" s="43">
        <f t="shared" si="8"/>
        <v>890.37999999999988</v>
      </c>
    </row>
  </sheetData>
  <mergeCells count="6">
    <mergeCell ref="Y3:AB3"/>
    <mergeCell ref="D3:G3"/>
    <mergeCell ref="H3:K3"/>
    <mergeCell ref="L3:O3"/>
    <mergeCell ref="Q3:T3"/>
    <mergeCell ref="U3:X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opLeftCell="A4" workbookViewId="0">
      <selection activeCell="G26" sqref="G26"/>
    </sheetView>
  </sheetViews>
  <sheetFormatPr defaultRowHeight="15" x14ac:dyDescent="0.25"/>
  <cols>
    <col min="1" max="1" width="3.85546875" customWidth="1"/>
    <col min="2" max="2" width="29" customWidth="1"/>
    <col min="3" max="3" width="5.140625" customWidth="1"/>
    <col min="4" max="6" width="3.42578125" customWidth="1"/>
    <col min="7" max="7" width="5.7109375" customWidth="1"/>
    <col min="8" max="15" width="3.42578125" customWidth="1"/>
    <col min="16" max="16" width="5.28515625" customWidth="1"/>
    <col min="17" max="19" width="3.42578125" customWidth="1"/>
    <col min="20" max="20" width="5.7109375" customWidth="1"/>
    <col min="21" max="26" width="3.42578125" customWidth="1"/>
    <col min="27" max="27" width="4.28515625" customWidth="1"/>
    <col min="28" max="28" width="3.42578125" customWidth="1"/>
  </cols>
  <sheetData>
    <row r="1" spans="1:28" x14ac:dyDescent="0.25">
      <c r="A1" s="15"/>
      <c r="B1" s="24" t="s">
        <v>126</v>
      </c>
      <c r="C1" s="24"/>
      <c r="D1" s="1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25">
      <c r="A2" s="15"/>
      <c r="B2" s="25" t="s">
        <v>25</v>
      </c>
      <c r="C2" s="24"/>
      <c r="D2" s="1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3.25" x14ac:dyDescent="0.25">
      <c r="A3" s="7"/>
      <c r="B3" s="1" t="s">
        <v>0</v>
      </c>
      <c r="C3" s="29" t="s">
        <v>35</v>
      </c>
      <c r="D3" s="61" t="s">
        <v>14</v>
      </c>
      <c r="E3" s="62"/>
      <c r="F3" s="62"/>
      <c r="G3" s="63"/>
      <c r="H3" s="64" t="s">
        <v>1</v>
      </c>
      <c r="I3" s="64"/>
      <c r="J3" s="64"/>
      <c r="K3" s="64"/>
      <c r="L3" s="64" t="s">
        <v>15</v>
      </c>
      <c r="M3" s="64"/>
      <c r="N3" s="64"/>
      <c r="O3" s="64"/>
      <c r="P3" s="29" t="s">
        <v>36</v>
      </c>
      <c r="Q3" s="61" t="s">
        <v>14</v>
      </c>
      <c r="R3" s="62"/>
      <c r="S3" s="62"/>
      <c r="T3" s="63"/>
      <c r="U3" s="64" t="s">
        <v>1</v>
      </c>
      <c r="V3" s="64"/>
      <c r="W3" s="64"/>
      <c r="X3" s="64"/>
      <c r="Y3" s="64" t="s">
        <v>15</v>
      </c>
      <c r="Z3" s="64"/>
      <c r="AA3" s="64"/>
      <c r="AB3" s="64"/>
    </row>
    <row r="4" spans="1:28" x14ac:dyDescent="0.25">
      <c r="A4" s="7"/>
      <c r="B4" s="1" t="s">
        <v>2</v>
      </c>
      <c r="C4" s="1" t="s">
        <v>12</v>
      </c>
      <c r="D4" s="1" t="s">
        <v>3</v>
      </c>
      <c r="E4" s="1" t="s">
        <v>4</v>
      </c>
      <c r="F4" s="1" t="s">
        <v>5</v>
      </c>
      <c r="G4" s="1" t="s">
        <v>11</v>
      </c>
      <c r="H4" s="1" t="s">
        <v>7</v>
      </c>
      <c r="I4" s="1" t="s">
        <v>38</v>
      </c>
      <c r="J4" s="1" t="s">
        <v>6</v>
      </c>
      <c r="K4" s="1" t="s">
        <v>39</v>
      </c>
      <c r="L4" s="1" t="s">
        <v>8</v>
      </c>
      <c r="M4" s="1" t="s">
        <v>13</v>
      </c>
      <c r="N4" s="1" t="s">
        <v>41</v>
      </c>
      <c r="O4" s="1" t="s">
        <v>40</v>
      </c>
      <c r="P4" s="1" t="s">
        <v>12</v>
      </c>
      <c r="Q4" s="1" t="s">
        <v>3</v>
      </c>
      <c r="R4" s="1" t="s">
        <v>4</v>
      </c>
      <c r="S4" s="1" t="s">
        <v>5</v>
      </c>
      <c r="T4" s="1" t="s">
        <v>11</v>
      </c>
      <c r="U4" s="1" t="s">
        <v>7</v>
      </c>
      <c r="V4" s="1" t="s">
        <v>38</v>
      </c>
      <c r="W4" s="1" t="s">
        <v>6</v>
      </c>
      <c r="X4" s="1" t="s">
        <v>39</v>
      </c>
      <c r="Y4" s="1" t="s">
        <v>8</v>
      </c>
      <c r="Z4" s="1" t="s">
        <v>13</v>
      </c>
      <c r="AA4" s="1" t="s">
        <v>41</v>
      </c>
      <c r="AB4" s="1" t="s">
        <v>40</v>
      </c>
    </row>
    <row r="5" spans="1:28" ht="24.75" customHeight="1" x14ac:dyDescent="0.25">
      <c r="A5" s="44">
        <v>403</v>
      </c>
      <c r="B5" s="38" t="s">
        <v>88</v>
      </c>
      <c r="C5" s="8" t="s">
        <v>31</v>
      </c>
      <c r="D5" s="11">
        <v>13.3</v>
      </c>
      <c r="E5" s="11">
        <v>9.5</v>
      </c>
      <c r="F5" s="11">
        <v>1.4</v>
      </c>
      <c r="G5" s="11">
        <v>144</v>
      </c>
      <c r="H5" s="11">
        <v>10.3</v>
      </c>
      <c r="I5" s="11">
        <v>0</v>
      </c>
      <c r="J5" s="11">
        <v>0.2</v>
      </c>
      <c r="K5" s="11">
        <v>3</v>
      </c>
      <c r="L5" s="11">
        <v>21.2</v>
      </c>
      <c r="M5" s="11">
        <v>4.5999999999999996</v>
      </c>
      <c r="N5" s="11">
        <v>14.6</v>
      </c>
      <c r="O5" s="11">
        <v>100</v>
      </c>
      <c r="P5" s="8" t="s">
        <v>31</v>
      </c>
      <c r="Q5" s="11">
        <v>13</v>
      </c>
      <c r="R5" s="11">
        <v>9.5</v>
      </c>
      <c r="S5" s="11">
        <v>1.4</v>
      </c>
      <c r="T5" s="11">
        <v>144</v>
      </c>
      <c r="U5" s="11">
        <v>10</v>
      </c>
      <c r="V5" s="11">
        <v>0</v>
      </c>
      <c r="W5" s="11">
        <v>0.2</v>
      </c>
      <c r="X5" s="11">
        <v>3</v>
      </c>
      <c r="Y5" s="11">
        <v>21</v>
      </c>
      <c r="Z5" s="11">
        <v>4.5999999999999996</v>
      </c>
      <c r="AA5" s="11">
        <v>15</v>
      </c>
      <c r="AB5" s="11">
        <v>100</v>
      </c>
    </row>
    <row r="6" spans="1:28" ht="17.25" customHeight="1" x14ac:dyDescent="0.25">
      <c r="A6" s="7">
        <v>434</v>
      </c>
      <c r="B6" s="40" t="s">
        <v>89</v>
      </c>
      <c r="C6" s="8">
        <v>150</v>
      </c>
      <c r="D6" s="11">
        <v>3.2</v>
      </c>
      <c r="E6" s="11">
        <v>6.06</v>
      </c>
      <c r="F6" s="11">
        <v>23.3</v>
      </c>
      <c r="G6" s="11">
        <v>160.5</v>
      </c>
      <c r="H6" s="11">
        <v>6.4</v>
      </c>
      <c r="I6" s="11">
        <v>0.02</v>
      </c>
      <c r="J6" s="11">
        <v>0.02</v>
      </c>
      <c r="K6" s="11">
        <v>2.85</v>
      </c>
      <c r="L6" s="11">
        <v>34.5</v>
      </c>
      <c r="M6" s="11">
        <v>1</v>
      </c>
      <c r="N6" s="11">
        <v>30.18</v>
      </c>
      <c r="O6" s="11">
        <v>79.06</v>
      </c>
      <c r="P6" s="8">
        <v>180</v>
      </c>
      <c r="Q6" s="11">
        <f>D6/15*18</f>
        <v>3.8400000000000003</v>
      </c>
      <c r="R6" s="11">
        <f t="shared" ref="R6:AB6" si="0">E6/15*18</f>
        <v>7.2719999999999994</v>
      </c>
      <c r="S6" s="11">
        <f t="shared" si="0"/>
        <v>27.96</v>
      </c>
      <c r="T6" s="11">
        <f t="shared" si="0"/>
        <v>192.6</v>
      </c>
      <c r="U6" s="11">
        <f t="shared" si="0"/>
        <v>7.6800000000000006</v>
      </c>
      <c r="V6" s="11">
        <f t="shared" si="0"/>
        <v>2.4E-2</v>
      </c>
      <c r="W6" s="11">
        <f t="shared" si="0"/>
        <v>2.4E-2</v>
      </c>
      <c r="X6" s="11">
        <f t="shared" si="0"/>
        <v>3.42</v>
      </c>
      <c r="Y6" s="11">
        <f t="shared" si="0"/>
        <v>41.4</v>
      </c>
      <c r="Z6" s="11">
        <f t="shared" si="0"/>
        <v>1.2</v>
      </c>
      <c r="AA6" s="11">
        <f t="shared" si="0"/>
        <v>36.216000000000001</v>
      </c>
      <c r="AB6" s="11">
        <f t="shared" si="0"/>
        <v>94.872000000000014</v>
      </c>
    </row>
    <row r="7" spans="1:28" x14ac:dyDescent="0.25">
      <c r="A7" s="7">
        <v>514</v>
      </c>
      <c r="B7" s="3" t="s">
        <v>119</v>
      </c>
      <c r="C7" s="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">
        <v>200</v>
      </c>
      <c r="Q7" s="11">
        <v>1.9</v>
      </c>
      <c r="R7" s="11">
        <v>1.7</v>
      </c>
      <c r="S7" s="11">
        <v>2</v>
      </c>
      <c r="T7" s="11">
        <v>31</v>
      </c>
      <c r="U7" s="11">
        <v>0.4</v>
      </c>
      <c r="V7" s="11">
        <v>0</v>
      </c>
      <c r="W7" s="11">
        <v>0</v>
      </c>
      <c r="X7" s="11">
        <v>0</v>
      </c>
      <c r="Y7" s="11">
        <v>39.299999999999997</v>
      </c>
      <c r="Z7" s="11">
        <v>0</v>
      </c>
      <c r="AA7" s="11">
        <v>4.5999999999999996</v>
      </c>
      <c r="AB7" s="11">
        <v>108.9</v>
      </c>
    </row>
    <row r="8" spans="1:28" x14ac:dyDescent="0.25">
      <c r="A8" s="7">
        <v>514</v>
      </c>
      <c r="B8" s="3" t="s">
        <v>119</v>
      </c>
      <c r="C8" s="5">
        <v>200</v>
      </c>
      <c r="D8" s="11">
        <v>1.9</v>
      </c>
      <c r="E8" s="11">
        <v>1.7</v>
      </c>
      <c r="F8" s="11">
        <v>2</v>
      </c>
      <c r="G8" s="11">
        <v>31</v>
      </c>
      <c r="H8" s="11">
        <v>0.4</v>
      </c>
      <c r="I8" s="11">
        <v>0</v>
      </c>
      <c r="J8" s="11">
        <v>0</v>
      </c>
      <c r="K8" s="11">
        <v>0</v>
      </c>
      <c r="L8" s="11">
        <v>39</v>
      </c>
      <c r="M8" s="11">
        <v>0</v>
      </c>
      <c r="N8" s="11">
        <v>4.5999999999999996</v>
      </c>
      <c r="O8" s="11">
        <v>108.9</v>
      </c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x14ac:dyDescent="0.25">
      <c r="A9" s="7">
        <v>114</v>
      </c>
      <c r="B9" s="3" t="s">
        <v>18</v>
      </c>
      <c r="C9" s="5">
        <v>30</v>
      </c>
      <c r="D9" s="13">
        <v>2.4</v>
      </c>
      <c r="E9" s="13">
        <v>0.3</v>
      </c>
      <c r="F9" s="13">
        <v>15</v>
      </c>
      <c r="G9" s="13">
        <v>70.5</v>
      </c>
      <c r="H9" s="13">
        <v>0</v>
      </c>
      <c r="I9" s="13">
        <v>0</v>
      </c>
      <c r="J9" s="13">
        <v>4.3999999999999997E-2</v>
      </c>
      <c r="K9" s="13">
        <v>0</v>
      </c>
      <c r="L9" s="13">
        <v>6.9</v>
      </c>
      <c r="M9" s="13">
        <v>0.5</v>
      </c>
      <c r="N9" s="13">
        <v>13.6</v>
      </c>
      <c r="O9" s="13">
        <v>30.4</v>
      </c>
      <c r="P9" s="5">
        <v>40</v>
      </c>
      <c r="Q9" s="13">
        <v>3.2</v>
      </c>
      <c r="R9" s="13">
        <v>0.4</v>
      </c>
      <c r="S9" s="13">
        <v>20</v>
      </c>
      <c r="T9" s="13">
        <v>94</v>
      </c>
      <c r="U9" s="13">
        <v>0</v>
      </c>
      <c r="V9" s="13">
        <v>0</v>
      </c>
      <c r="W9" s="13">
        <v>5.5E-2</v>
      </c>
      <c r="X9" s="13">
        <v>0</v>
      </c>
      <c r="Y9" s="13">
        <v>9.1999999999999993</v>
      </c>
      <c r="Z9" s="13">
        <v>0.66700000000000004</v>
      </c>
      <c r="AA9" s="13">
        <v>17</v>
      </c>
      <c r="AB9" s="13">
        <v>38</v>
      </c>
    </row>
    <row r="10" spans="1:28" x14ac:dyDescent="0.25">
      <c r="A10" s="7"/>
      <c r="B10" s="9" t="s">
        <v>16</v>
      </c>
      <c r="C10" s="5"/>
      <c r="D10" s="17">
        <f t="shared" ref="D10:O10" si="1">SUM(D5:D9)</f>
        <v>20.799999999999997</v>
      </c>
      <c r="E10" s="17">
        <f t="shared" si="1"/>
        <v>17.559999999999999</v>
      </c>
      <c r="F10" s="17">
        <f t="shared" si="1"/>
        <v>41.7</v>
      </c>
      <c r="G10" s="17">
        <f t="shared" si="1"/>
        <v>406</v>
      </c>
      <c r="H10" s="17">
        <f t="shared" si="1"/>
        <v>17.100000000000001</v>
      </c>
      <c r="I10" s="17">
        <f t="shared" si="1"/>
        <v>0.02</v>
      </c>
      <c r="J10" s="17">
        <f t="shared" si="1"/>
        <v>0.26400000000000001</v>
      </c>
      <c r="K10" s="17">
        <f t="shared" si="1"/>
        <v>5.85</v>
      </c>
      <c r="L10" s="17">
        <f t="shared" si="1"/>
        <v>101.60000000000001</v>
      </c>
      <c r="M10" s="17">
        <f t="shared" si="1"/>
        <v>6.1</v>
      </c>
      <c r="N10" s="17">
        <f t="shared" si="1"/>
        <v>62.980000000000004</v>
      </c>
      <c r="O10" s="17">
        <f t="shared" si="1"/>
        <v>318.36</v>
      </c>
      <c r="P10" s="21"/>
      <c r="Q10" s="18">
        <f t="shared" ref="Q10:AB10" si="2">SUM(Q5:Q9)</f>
        <v>21.939999999999998</v>
      </c>
      <c r="R10" s="18">
        <f t="shared" si="2"/>
        <v>18.871999999999996</v>
      </c>
      <c r="S10" s="18">
        <f t="shared" si="2"/>
        <v>51.36</v>
      </c>
      <c r="T10" s="18">
        <f t="shared" si="2"/>
        <v>461.6</v>
      </c>
      <c r="U10" s="18">
        <f t="shared" si="2"/>
        <v>18.079999999999998</v>
      </c>
      <c r="V10" s="18">
        <f t="shared" si="2"/>
        <v>2.4E-2</v>
      </c>
      <c r="W10" s="18">
        <f t="shared" si="2"/>
        <v>0.27900000000000003</v>
      </c>
      <c r="X10" s="18">
        <f t="shared" si="2"/>
        <v>6.42</v>
      </c>
      <c r="Y10" s="18">
        <f t="shared" si="2"/>
        <v>110.89999999999999</v>
      </c>
      <c r="Z10" s="18">
        <f t="shared" si="2"/>
        <v>6.4669999999999996</v>
      </c>
      <c r="AA10" s="18">
        <f t="shared" si="2"/>
        <v>72.816000000000003</v>
      </c>
      <c r="AB10" s="18">
        <f t="shared" si="2"/>
        <v>341.77200000000005</v>
      </c>
    </row>
    <row r="11" spans="1:28" x14ac:dyDescent="0.25">
      <c r="A11" s="7"/>
      <c r="B11" s="6" t="s">
        <v>9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7"/>
      <c r="R11" s="7"/>
      <c r="S11" s="7"/>
      <c r="T11" s="7"/>
      <c r="U11" s="7"/>
      <c r="V11" s="7"/>
      <c r="W11" s="14"/>
      <c r="X11" s="14"/>
      <c r="Y11" s="14"/>
      <c r="Z11" s="14"/>
      <c r="AA11" s="14"/>
      <c r="AB11" s="14"/>
    </row>
    <row r="12" spans="1:28" ht="23.25" x14ac:dyDescent="0.25">
      <c r="A12" s="7">
        <v>27</v>
      </c>
      <c r="B12" s="40" t="s">
        <v>90</v>
      </c>
      <c r="C12" s="21">
        <v>70</v>
      </c>
      <c r="D12" s="11">
        <v>2.4500000000000002</v>
      </c>
      <c r="E12" s="11">
        <v>7.98</v>
      </c>
      <c r="F12" s="11">
        <v>6.72</v>
      </c>
      <c r="G12" s="11">
        <v>107.8</v>
      </c>
      <c r="H12" s="11">
        <v>7.1120000000000001</v>
      </c>
      <c r="I12" s="11">
        <v>0</v>
      </c>
      <c r="J12" s="11">
        <v>0</v>
      </c>
      <c r="K12" s="11">
        <v>2.1</v>
      </c>
      <c r="L12" s="11">
        <v>20</v>
      </c>
      <c r="M12" s="11">
        <v>0.5</v>
      </c>
      <c r="N12" s="11">
        <v>20</v>
      </c>
      <c r="O12" s="11">
        <v>21</v>
      </c>
      <c r="P12" s="21">
        <v>100</v>
      </c>
      <c r="Q12" s="11">
        <v>3.5</v>
      </c>
      <c r="R12" s="11">
        <v>11.4</v>
      </c>
      <c r="S12" s="11">
        <v>9.6</v>
      </c>
      <c r="T12" s="11">
        <v>154</v>
      </c>
      <c r="U12" s="11">
        <v>10.16</v>
      </c>
      <c r="V12" s="11">
        <f t="shared" ref="V12:AB12" si="3">I12/6*7</f>
        <v>0</v>
      </c>
      <c r="W12" s="11">
        <f t="shared" si="3"/>
        <v>0</v>
      </c>
      <c r="X12" s="11">
        <f t="shared" si="3"/>
        <v>2.4500000000000002</v>
      </c>
      <c r="Y12" s="11">
        <v>28.57</v>
      </c>
      <c r="Z12" s="11">
        <v>0.71399999999999997</v>
      </c>
      <c r="AA12" s="11">
        <f t="shared" si="3"/>
        <v>23.333333333333336</v>
      </c>
      <c r="AB12" s="11">
        <f t="shared" si="3"/>
        <v>24.5</v>
      </c>
    </row>
    <row r="13" spans="1:28" ht="25.5" customHeight="1" x14ac:dyDescent="0.25">
      <c r="A13" s="44" t="s">
        <v>69</v>
      </c>
      <c r="B13" s="38" t="s">
        <v>68</v>
      </c>
      <c r="C13" s="57" t="s">
        <v>57</v>
      </c>
      <c r="D13" s="33">
        <v>5.0599999999999996</v>
      </c>
      <c r="E13" s="33">
        <v>7.9</v>
      </c>
      <c r="F13" s="33">
        <v>6.58</v>
      </c>
      <c r="G13" s="33">
        <v>117.96</v>
      </c>
      <c r="H13" s="33">
        <v>14.8</v>
      </c>
      <c r="I13" s="33">
        <v>13</v>
      </c>
      <c r="J13" s="33">
        <v>4.5999999999999999E-2</v>
      </c>
      <c r="K13" s="33">
        <v>0.1</v>
      </c>
      <c r="L13" s="33">
        <v>27.2</v>
      </c>
      <c r="M13" s="33">
        <v>0.8</v>
      </c>
      <c r="N13" s="33">
        <v>26</v>
      </c>
      <c r="O13" s="33">
        <v>116</v>
      </c>
      <c r="P13" s="57" t="s">
        <v>48</v>
      </c>
      <c r="Q13" s="33">
        <v>6.375</v>
      </c>
      <c r="R13" s="33">
        <v>9.875</v>
      </c>
      <c r="S13" s="33">
        <v>8.25</v>
      </c>
      <c r="T13" s="33">
        <v>147.5</v>
      </c>
      <c r="U13" s="33">
        <v>18.5</v>
      </c>
      <c r="V13" s="33">
        <v>16.8</v>
      </c>
      <c r="W13" s="33">
        <v>5.7000000000000002E-2</v>
      </c>
      <c r="X13" s="33">
        <v>0.1</v>
      </c>
      <c r="Y13" s="33">
        <v>34</v>
      </c>
      <c r="Z13" s="33">
        <v>1</v>
      </c>
      <c r="AA13" s="33">
        <v>32.9</v>
      </c>
      <c r="AB13" s="33">
        <v>144.4</v>
      </c>
    </row>
    <row r="14" spans="1:28" x14ac:dyDescent="0.25">
      <c r="A14" s="7">
        <v>375</v>
      </c>
      <c r="B14" s="7" t="s">
        <v>120</v>
      </c>
      <c r="C14" s="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8" t="s">
        <v>43</v>
      </c>
      <c r="Q14" s="11">
        <v>14.6</v>
      </c>
      <c r="R14" s="11">
        <v>13.5</v>
      </c>
      <c r="S14" s="11">
        <v>29.8</v>
      </c>
      <c r="T14" s="11">
        <v>299</v>
      </c>
      <c r="U14" s="11">
        <v>4.2</v>
      </c>
      <c r="V14" s="11">
        <v>0</v>
      </c>
      <c r="W14" s="11">
        <v>0.2</v>
      </c>
      <c r="X14" s="11">
        <v>3.9</v>
      </c>
      <c r="Y14" s="11">
        <v>41.8</v>
      </c>
      <c r="Z14" s="11">
        <v>2.8</v>
      </c>
      <c r="AA14" s="11">
        <v>50.2</v>
      </c>
      <c r="AB14" s="11">
        <v>173</v>
      </c>
    </row>
    <row r="15" spans="1:28" x14ac:dyDescent="0.25">
      <c r="A15" s="7">
        <v>375</v>
      </c>
      <c r="B15" s="7" t="s">
        <v>120</v>
      </c>
      <c r="C15" s="8" t="s">
        <v>43</v>
      </c>
      <c r="D15" s="11">
        <v>15</v>
      </c>
      <c r="E15" s="11">
        <v>14</v>
      </c>
      <c r="F15" s="11">
        <v>30</v>
      </c>
      <c r="G15" s="11">
        <v>299</v>
      </c>
      <c r="H15" s="11">
        <v>4.2</v>
      </c>
      <c r="I15" s="11">
        <v>0</v>
      </c>
      <c r="J15" s="11">
        <v>0.2</v>
      </c>
      <c r="K15" s="11">
        <v>3.9</v>
      </c>
      <c r="L15" s="11">
        <v>42</v>
      </c>
      <c r="M15" s="11">
        <v>2.8</v>
      </c>
      <c r="N15" s="11">
        <v>50.2</v>
      </c>
      <c r="O15" s="11">
        <v>173</v>
      </c>
      <c r="P15" s="2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26.25" customHeight="1" x14ac:dyDescent="0.25">
      <c r="A16" s="7">
        <v>539</v>
      </c>
      <c r="B16" s="7" t="s">
        <v>91</v>
      </c>
      <c r="C16" s="36">
        <v>200</v>
      </c>
      <c r="D16" s="11">
        <v>0.1</v>
      </c>
      <c r="E16" s="11">
        <v>0</v>
      </c>
      <c r="F16" s="11">
        <v>4.4000000000000004</v>
      </c>
      <c r="G16" s="11">
        <v>18</v>
      </c>
      <c r="H16" s="11">
        <v>3.6</v>
      </c>
      <c r="I16" s="11">
        <v>0</v>
      </c>
      <c r="J16" s="11">
        <v>0</v>
      </c>
      <c r="K16" s="11">
        <v>0</v>
      </c>
      <c r="L16" s="11">
        <v>14</v>
      </c>
      <c r="M16" s="11">
        <v>0.5</v>
      </c>
      <c r="N16" s="11">
        <v>22.33</v>
      </c>
      <c r="O16" s="11">
        <v>26.33</v>
      </c>
      <c r="P16" s="36">
        <v>200</v>
      </c>
      <c r="Q16" s="11">
        <v>0.1</v>
      </c>
      <c r="R16" s="11">
        <v>0</v>
      </c>
      <c r="S16" s="11">
        <v>4.4000000000000004</v>
      </c>
      <c r="T16" s="11">
        <v>18</v>
      </c>
      <c r="U16" s="11">
        <v>3.6</v>
      </c>
      <c r="V16" s="11">
        <v>0</v>
      </c>
      <c r="W16" s="11">
        <v>0</v>
      </c>
      <c r="X16" s="11">
        <v>0</v>
      </c>
      <c r="Y16" s="11">
        <v>14</v>
      </c>
      <c r="Z16" s="11">
        <v>0.5</v>
      </c>
      <c r="AA16" s="11">
        <v>22.33</v>
      </c>
      <c r="AB16" s="11">
        <v>26.33</v>
      </c>
    </row>
    <row r="17" spans="1:28" x14ac:dyDescent="0.25">
      <c r="A17" s="7">
        <v>114</v>
      </c>
      <c r="B17" s="3" t="s">
        <v>18</v>
      </c>
      <c r="C17" s="5">
        <v>30</v>
      </c>
      <c r="D17" s="13">
        <v>2.4</v>
      </c>
      <c r="E17" s="13">
        <v>0.3</v>
      </c>
      <c r="F17" s="13">
        <v>14.3</v>
      </c>
      <c r="G17" s="13">
        <v>70.5</v>
      </c>
      <c r="H17" s="13">
        <v>0</v>
      </c>
      <c r="I17" s="13">
        <v>0</v>
      </c>
      <c r="J17" s="13">
        <v>4.3999999999999997E-2</v>
      </c>
      <c r="K17" s="13">
        <v>0</v>
      </c>
      <c r="L17" s="13">
        <v>6.9</v>
      </c>
      <c r="M17" s="13">
        <v>0.5</v>
      </c>
      <c r="N17" s="13">
        <v>13.6</v>
      </c>
      <c r="O17" s="13">
        <v>30.4</v>
      </c>
      <c r="P17" s="5">
        <v>40</v>
      </c>
      <c r="Q17" s="13">
        <v>3.2</v>
      </c>
      <c r="R17" s="13">
        <v>0.4</v>
      </c>
      <c r="S17" s="13">
        <v>19</v>
      </c>
      <c r="T17" s="13">
        <v>94</v>
      </c>
      <c r="U17" s="13">
        <v>0</v>
      </c>
      <c r="V17" s="13">
        <v>0</v>
      </c>
      <c r="W17" s="13">
        <v>5.5E-2</v>
      </c>
      <c r="X17" s="13">
        <v>0</v>
      </c>
      <c r="Y17" s="13">
        <v>9.1999999999999993</v>
      </c>
      <c r="Z17" s="13">
        <v>0.55000000000000004</v>
      </c>
      <c r="AA17" s="13">
        <v>17</v>
      </c>
      <c r="AB17" s="13">
        <v>38</v>
      </c>
    </row>
    <row r="18" spans="1:28" x14ac:dyDescent="0.25">
      <c r="A18" s="7">
        <v>116</v>
      </c>
      <c r="B18" s="7" t="s">
        <v>63</v>
      </c>
      <c r="C18" s="8">
        <v>30</v>
      </c>
      <c r="D18" s="7">
        <v>1.95</v>
      </c>
      <c r="E18" s="7">
        <v>0.33</v>
      </c>
      <c r="F18" s="7">
        <v>10.5</v>
      </c>
      <c r="G18" s="7">
        <v>54.3</v>
      </c>
      <c r="H18" s="7">
        <v>0</v>
      </c>
      <c r="I18" s="7">
        <v>0</v>
      </c>
      <c r="J18" s="7">
        <v>0.1</v>
      </c>
      <c r="K18" s="7">
        <v>0</v>
      </c>
      <c r="L18" s="7">
        <v>11</v>
      </c>
      <c r="M18" s="7">
        <v>1.2</v>
      </c>
      <c r="N18" s="7">
        <v>13.6</v>
      </c>
      <c r="O18" s="7">
        <v>30.4</v>
      </c>
      <c r="P18" s="8">
        <v>40</v>
      </c>
      <c r="Q18" s="11">
        <v>2.6</v>
      </c>
      <c r="R18" s="11">
        <v>0.44</v>
      </c>
      <c r="S18" s="11">
        <v>14</v>
      </c>
      <c r="T18" s="11">
        <v>72.400000000000006</v>
      </c>
      <c r="U18" s="11">
        <v>0</v>
      </c>
      <c r="V18" s="11">
        <v>0</v>
      </c>
      <c r="W18" s="11">
        <v>0.13300000000000001</v>
      </c>
      <c r="X18" s="11">
        <v>0</v>
      </c>
      <c r="Y18" s="11">
        <v>14.67</v>
      </c>
      <c r="Z18" s="11">
        <v>1.6</v>
      </c>
      <c r="AA18" s="11">
        <v>17</v>
      </c>
      <c r="AB18" s="11">
        <v>38</v>
      </c>
    </row>
    <row r="19" spans="1:28" x14ac:dyDescent="0.25">
      <c r="A19" s="7"/>
      <c r="B19" s="9" t="s">
        <v>16</v>
      </c>
      <c r="C19" s="8"/>
      <c r="D19" s="19">
        <f t="shared" ref="D19:O19" si="4">SUM(D12:D18)</f>
        <v>26.959999999999997</v>
      </c>
      <c r="E19" s="19">
        <f t="shared" si="4"/>
        <v>30.51</v>
      </c>
      <c r="F19" s="19">
        <f t="shared" si="4"/>
        <v>72.5</v>
      </c>
      <c r="G19" s="19">
        <f t="shared" si="4"/>
        <v>667.56</v>
      </c>
      <c r="H19" s="19">
        <f t="shared" si="4"/>
        <v>29.712</v>
      </c>
      <c r="I19" s="19">
        <f t="shared" si="4"/>
        <v>13</v>
      </c>
      <c r="J19" s="19">
        <f t="shared" si="4"/>
        <v>0.39</v>
      </c>
      <c r="K19" s="19">
        <f t="shared" si="4"/>
        <v>6.1</v>
      </c>
      <c r="L19" s="19">
        <f t="shared" si="4"/>
        <v>121.10000000000001</v>
      </c>
      <c r="M19" s="19">
        <f t="shared" si="4"/>
        <v>6.3</v>
      </c>
      <c r="N19" s="19">
        <f t="shared" si="4"/>
        <v>145.72999999999999</v>
      </c>
      <c r="O19" s="19">
        <f t="shared" si="4"/>
        <v>397.12999999999994</v>
      </c>
      <c r="P19" s="22"/>
      <c r="Q19" s="20">
        <f t="shared" ref="Q19:AB19" si="5">SUM(Q12:Q18)</f>
        <v>30.375000000000004</v>
      </c>
      <c r="R19" s="20">
        <f t="shared" si="5"/>
        <v>35.614999999999995</v>
      </c>
      <c r="S19" s="20">
        <f t="shared" si="5"/>
        <v>85.050000000000011</v>
      </c>
      <c r="T19" s="20">
        <f t="shared" si="5"/>
        <v>784.9</v>
      </c>
      <c r="U19" s="20">
        <f t="shared" si="5"/>
        <v>36.46</v>
      </c>
      <c r="V19" s="20">
        <f t="shared" si="5"/>
        <v>16.8</v>
      </c>
      <c r="W19" s="20">
        <f t="shared" si="5"/>
        <v>0.44500000000000001</v>
      </c>
      <c r="X19" s="20">
        <f t="shared" si="5"/>
        <v>6.45</v>
      </c>
      <c r="Y19" s="20">
        <f t="shared" si="5"/>
        <v>142.24</v>
      </c>
      <c r="Z19" s="20">
        <f t="shared" si="5"/>
        <v>7.1639999999999997</v>
      </c>
      <c r="AA19" s="20">
        <f t="shared" si="5"/>
        <v>162.76333333333332</v>
      </c>
      <c r="AB19" s="20">
        <f t="shared" si="5"/>
        <v>444.22999999999996</v>
      </c>
    </row>
    <row r="20" spans="1:28" x14ac:dyDescent="0.25">
      <c r="A20" s="7"/>
      <c r="B20" s="1" t="s">
        <v>17</v>
      </c>
      <c r="C20" s="8"/>
      <c r="D20" s="41">
        <f t="shared" ref="D20:O20" si="6">D10+D19</f>
        <v>47.759999999999991</v>
      </c>
      <c r="E20" s="41">
        <f t="shared" si="6"/>
        <v>48.07</v>
      </c>
      <c r="F20" s="41">
        <f t="shared" si="6"/>
        <v>114.2</v>
      </c>
      <c r="G20" s="41">
        <f t="shared" si="6"/>
        <v>1073.56</v>
      </c>
      <c r="H20" s="41">
        <f t="shared" si="6"/>
        <v>46.811999999999998</v>
      </c>
      <c r="I20" s="41">
        <f t="shared" si="6"/>
        <v>13.02</v>
      </c>
      <c r="J20" s="41">
        <f t="shared" si="6"/>
        <v>0.65400000000000003</v>
      </c>
      <c r="K20" s="41">
        <f t="shared" si="6"/>
        <v>11.95</v>
      </c>
      <c r="L20" s="41">
        <f t="shared" si="6"/>
        <v>222.70000000000002</v>
      </c>
      <c r="M20" s="41">
        <f t="shared" si="6"/>
        <v>12.399999999999999</v>
      </c>
      <c r="N20" s="41">
        <f t="shared" si="6"/>
        <v>208.70999999999998</v>
      </c>
      <c r="O20" s="41">
        <f t="shared" si="6"/>
        <v>715.49</v>
      </c>
      <c r="P20" s="42"/>
      <c r="Q20" s="43">
        <f t="shared" ref="Q20:AB20" si="7">Q10+Q19</f>
        <v>52.314999999999998</v>
      </c>
      <c r="R20" s="43">
        <f t="shared" si="7"/>
        <v>54.486999999999995</v>
      </c>
      <c r="S20" s="43">
        <f t="shared" si="7"/>
        <v>136.41000000000003</v>
      </c>
      <c r="T20" s="43">
        <f t="shared" si="7"/>
        <v>1246.5</v>
      </c>
      <c r="U20" s="43">
        <f t="shared" si="7"/>
        <v>54.54</v>
      </c>
      <c r="V20" s="43">
        <f t="shared" si="7"/>
        <v>16.824000000000002</v>
      </c>
      <c r="W20" s="43">
        <f t="shared" si="7"/>
        <v>0.72399999999999998</v>
      </c>
      <c r="X20" s="43">
        <f t="shared" si="7"/>
        <v>12.870000000000001</v>
      </c>
      <c r="Y20" s="43">
        <f t="shared" si="7"/>
        <v>253.14</v>
      </c>
      <c r="Z20" s="43">
        <f t="shared" si="7"/>
        <v>13.631</v>
      </c>
      <c r="AA20" s="43">
        <f t="shared" si="7"/>
        <v>235.57933333333332</v>
      </c>
      <c r="AB20" s="43">
        <f t="shared" si="7"/>
        <v>786.00199999999995</v>
      </c>
    </row>
    <row r="21" spans="1:28" x14ac:dyDescent="0.25">
      <c r="D21" s="31"/>
      <c r="E21" s="31"/>
      <c r="F21" s="31"/>
      <c r="G21" s="3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8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</sheetData>
  <mergeCells count="6">
    <mergeCell ref="Y3:AB3"/>
    <mergeCell ref="D3:G3"/>
    <mergeCell ref="H3:K3"/>
    <mergeCell ref="L3:O3"/>
    <mergeCell ref="Q3:T3"/>
    <mergeCell ref="U3:X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H26" sqref="H26"/>
    </sheetView>
  </sheetViews>
  <sheetFormatPr defaultRowHeight="15" x14ac:dyDescent="0.25"/>
  <cols>
    <col min="1" max="1" width="3.85546875" customWidth="1"/>
    <col min="2" max="2" width="28.7109375" customWidth="1"/>
    <col min="3" max="3" width="5.5703125" customWidth="1"/>
    <col min="4" max="6" width="3.42578125" customWidth="1"/>
    <col min="7" max="7" width="5.5703125" customWidth="1"/>
    <col min="8" max="15" width="3.42578125" customWidth="1"/>
    <col min="16" max="16" width="4.85546875" customWidth="1"/>
    <col min="17" max="19" width="3.42578125" customWidth="1"/>
    <col min="20" max="20" width="5.5703125" customWidth="1"/>
    <col min="21" max="26" width="3.42578125" customWidth="1"/>
    <col min="27" max="28" width="4.140625" customWidth="1"/>
  </cols>
  <sheetData>
    <row r="1" spans="1:28" x14ac:dyDescent="0.25">
      <c r="A1" s="15"/>
      <c r="B1" s="24" t="s">
        <v>127</v>
      </c>
      <c r="C1" s="24"/>
      <c r="D1" s="1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25">
      <c r="A2" s="15"/>
      <c r="B2" s="25" t="s">
        <v>26</v>
      </c>
      <c r="C2" s="24"/>
      <c r="D2" s="1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4.5" x14ac:dyDescent="0.25">
      <c r="A3" s="7"/>
      <c r="B3" s="1" t="s">
        <v>0</v>
      </c>
      <c r="C3" s="29" t="s">
        <v>35</v>
      </c>
      <c r="D3" s="61" t="s">
        <v>14</v>
      </c>
      <c r="E3" s="62"/>
      <c r="F3" s="62"/>
      <c r="G3" s="63"/>
      <c r="H3" s="64" t="s">
        <v>1</v>
      </c>
      <c r="I3" s="64"/>
      <c r="J3" s="64"/>
      <c r="K3" s="64"/>
      <c r="L3" s="64" t="s">
        <v>15</v>
      </c>
      <c r="M3" s="64"/>
      <c r="N3" s="64"/>
      <c r="O3" s="64"/>
      <c r="P3" s="29" t="s">
        <v>36</v>
      </c>
      <c r="Q3" s="61" t="s">
        <v>14</v>
      </c>
      <c r="R3" s="62"/>
      <c r="S3" s="62"/>
      <c r="T3" s="63"/>
      <c r="U3" s="64" t="s">
        <v>1</v>
      </c>
      <c r="V3" s="64"/>
      <c r="W3" s="64"/>
      <c r="X3" s="64"/>
      <c r="Y3" s="64" t="s">
        <v>15</v>
      </c>
      <c r="Z3" s="64"/>
      <c r="AA3" s="64"/>
      <c r="AB3" s="64"/>
    </row>
    <row r="4" spans="1:28" x14ac:dyDescent="0.25">
      <c r="A4" s="7"/>
      <c r="B4" s="1" t="s">
        <v>2</v>
      </c>
      <c r="C4" s="1" t="s">
        <v>12</v>
      </c>
      <c r="D4" s="1" t="s">
        <v>3</v>
      </c>
      <c r="E4" s="1" t="s">
        <v>4</v>
      </c>
      <c r="F4" s="1" t="s">
        <v>5</v>
      </c>
      <c r="G4" s="1" t="s">
        <v>11</v>
      </c>
      <c r="H4" s="1" t="s">
        <v>7</v>
      </c>
      <c r="I4" s="1" t="s">
        <v>38</v>
      </c>
      <c r="J4" s="1" t="s">
        <v>6</v>
      </c>
      <c r="K4" s="1" t="s">
        <v>39</v>
      </c>
      <c r="L4" s="1" t="s">
        <v>8</v>
      </c>
      <c r="M4" s="1" t="s">
        <v>13</v>
      </c>
      <c r="N4" s="1" t="s">
        <v>41</v>
      </c>
      <c r="O4" s="1" t="s">
        <v>40</v>
      </c>
      <c r="P4" s="1" t="s">
        <v>12</v>
      </c>
      <c r="Q4" s="1" t="s">
        <v>3</v>
      </c>
      <c r="R4" s="1" t="s">
        <v>4</v>
      </c>
      <c r="S4" s="1" t="s">
        <v>5</v>
      </c>
      <c r="T4" s="1" t="s">
        <v>11</v>
      </c>
      <c r="U4" s="1" t="s">
        <v>7</v>
      </c>
      <c r="V4" s="1" t="s">
        <v>38</v>
      </c>
      <c r="W4" s="1" t="s">
        <v>6</v>
      </c>
      <c r="X4" s="1" t="s">
        <v>39</v>
      </c>
      <c r="Y4" s="1" t="s">
        <v>8</v>
      </c>
      <c r="Z4" s="1" t="s">
        <v>13</v>
      </c>
      <c r="AA4" s="1" t="s">
        <v>41</v>
      </c>
      <c r="AB4" s="1" t="s">
        <v>40</v>
      </c>
    </row>
    <row r="5" spans="1:28" x14ac:dyDescent="0.25">
      <c r="A5" s="7">
        <v>270</v>
      </c>
      <c r="B5" s="3" t="s">
        <v>54</v>
      </c>
      <c r="C5" s="5" t="s">
        <v>19</v>
      </c>
      <c r="D5" s="11">
        <v>7.44</v>
      </c>
      <c r="E5" s="11">
        <v>7.48</v>
      </c>
      <c r="F5" s="11">
        <v>36</v>
      </c>
      <c r="G5" s="11">
        <v>243</v>
      </c>
      <c r="H5" s="11">
        <v>1.34</v>
      </c>
      <c r="I5" s="11">
        <v>32.4</v>
      </c>
      <c r="J5" s="11">
        <v>0.14399999999999999</v>
      </c>
      <c r="K5" s="11">
        <v>0.1</v>
      </c>
      <c r="L5" s="11">
        <v>136.19999999999999</v>
      </c>
      <c r="M5" s="11">
        <v>1.87</v>
      </c>
      <c r="N5" s="11">
        <v>47.8</v>
      </c>
      <c r="O5" s="11">
        <v>187</v>
      </c>
      <c r="P5" s="5" t="s">
        <v>19</v>
      </c>
      <c r="Q5" s="11">
        <v>7.44</v>
      </c>
      <c r="R5" s="11">
        <v>7.48</v>
      </c>
      <c r="S5" s="11">
        <v>36</v>
      </c>
      <c r="T5" s="11">
        <v>243</v>
      </c>
      <c r="U5" s="11">
        <v>1.34</v>
      </c>
      <c r="V5" s="11">
        <v>32.4</v>
      </c>
      <c r="W5" s="11">
        <v>0.14399999999999999</v>
      </c>
      <c r="X5" s="11">
        <v>0.1</v>
      </c>
      <c r="Y5" s="11">
        <v>136.19999999999999</v>
      </c>
      <c r="Z5" s="11">
        <v>1.87</v>
      </c>
      <c r="AA5" s="11">
        <v>47.8</v>
      </c>
      <c r="AB5" s="11">
        <v>187</v>
      </c>
    </row>
    <row r="6" spans="1:28" ht="24.75" customHeight="1" x14ac:dyDescent="0.25">
      <c r="A6" s="44">
        <v>106</v>
      </c>
      <c r="B6" s="7" t="s">
        <v>71</v>
      </c>
      <c r="C6" s="8">
        <v>15</v>
      </c>
      <c r="D6" s="11">
        <v>3.9</v>
      </c>
      <c r="E6" s="11">
        <v>3.9</v>
      </c>
      <c r="F6" s="11">
        <v>0</v>
      </c>
      <c r="G6" s="11">
        <v>51.45</v>
      </c>
      <c r="H6" s="11">
        <v>0.12</v>
      </c>
      <c r="I6" s="11">
        <v>31</v>
      </c>
      <c r="J6" s="11">
        <v>0.05</v>
      </c>
      <c r="K6" s="11">
        <v>0.1</v>
      </c>
      <c r="L6" s="11">
        <v>135</v>
      </c>
      <c r="M6" s="11">
        <v>0.15</v>
      </c>
      <c r="N6" s="11">
        <v>12</v>
      </c>
      <c r="O6" s="11">
        <v>90</v>
      </c>
      <c r="P6" s="5">
        <v>20</v>
      </c>
      <c r="Q6" s="11">
        <v>5.2</v>
      </c>
      <c r="R6" s="11">
        <v>5.2</v>
      </c>
      <c r="S6" s="11">
        <v>0</v>
      </c>
      <c r="T6" s="11">
        <v>68.599999999999994</v>
      </c>
      <c r="U6" s="11">
        <v>0.2</v>
      </c>
      <c r="V6" s="11">
        <f t="shared" ref="V6:AB6" si="0">I6/6*7</f>
        <v>36.166666666666671</v>
      </c>
      <c r="W6" s="11">
        <f t="shared" si="0"/>
        <v>5.8333333333333334E-2</v>
      </c>
      <c r="X6" s="11">
        <f t="shared" si="0"/>
        <v>0.11666666666666667</v>
      </c>
      <c r="Y6" s="11">
        <v>180</v>
      </c>
      <c r="Z6" s="11">
        <v>0.2</v>
      </c>
      <c r="AA6" s="11">
        <f t="shared" si="0"/>
        <v>14</v>
      </c>
      <c r="AB6" s="11">
        <f t="shared" si="0"/>
        <v>105</v>
      </c>
    </row>
    <row r="7" spans="1:28" x14ac:dyDescent="0.25">
      <c r="A7" s="8">
        <v>508</v>
      </c>
      <c r="B7" s="3" t="s">
        <v>114</v>
      </c>
      <c r="C7" s="5">
        <v>200</v>
      </c>
      <c r="D7" s="13">
        <v>0.2</v>
      </c>
      <c r="E7" s="13">
        <v>0</v>
      </c>
      <c r="F7" s="13">
        <v>0.7</v>
      </c>
      <c r="G7" s="13">
        <v>4</v>
      </c>
      <c r="H7" s="13">
        <v>0</v>
      </c>
      <c r="I7" s="13">
        <v>0</v>
      </c>
      <c r="J7" s="13">
        <v>0</v>
      </c>
      <c r="K7" s="13">
        <v>0</v>
      </c>
      <c r="L7" s="13">
        <v>0.2</v>
      </c>
      <c r="M7" s="13">
        <v>0</v>
      </c>
      <c r="N7" s="13">
        <v>0</v>
      </c>
      <c r="O7" s="13">
        <v>0</v>
      </c>
      <c r="P7" s="5">
        <v>200</v>
      </c>
      <c r="Q7" s="13">
        <v>0.2</v>
      </c>
      <c r="R7" s="13">
        <v>0</v>
      </c>
      <c r="S7" s="13">
        <v>0.7</v>
      </c>
      <c r="T7" s="13">
        <v>4</v>
      </c>
      <c r="U7" s="13">
        <v>0</v>
      </c>
      <c r="V7" s="13">
        <v>0</v>
      </c>
      <c r="W7" s="13">
        <v>0</v>
      </c>
      <c r="X7" s="13">
        <v>0</v>
      </c>
      <c r="Y7" s="13">
        <v>0.2</v>
      </c>
      <c r="Z7" s="13">
        <v>0</v>
      </c>
      <c r="AA7" s="13">
        <v>0</v>
      </c>
      <c r="AB7" s="13">
        <v>0</v>
      </c>
    </row>
    <row r="8" spans="1:28" x14ac:dyDescent="0.25">
      <c r="A8" s="7">
        <v>114</v>
      </c>
      <c r="B8" s="3" t="s">
        <v>18</v>
      </c>
      <c r="C8" s="5">
        <v>30</v>
      </c>
      <c r="D8" s="13">
        <v>2.4</v>
      </c>
      <c r="E8" s="13">
        <v>0.3</v>
      </c>
      <c r="F8" s="13">
        <v>15</v>
      </c>
      <c r="G8" s="13">
        <v>70.5</v>
      </c>
      <c r="H8" s="13">
        <v>0</v>
      </c>
      <c r="I8" s="13">
        <v>0</v>
      </c>
      <c r="J8" s="13">
        <v>4.3999999999999997E-2</v>
      </c>
      <c r="K8" s="13">
        <v>0</v>
      </c>
      <c r="L8" s="13">
        <v>6.9</v>
      </c>
      <c r="M8" s="13">
        <v>0.5</v>
      </c>
      <c r="N8" s="13">
        <v>13.6</v>
      </c>
      <c r="O8" s="13">
        <v>30.4</v>
      </c>
      <c r="P8" s="5">
        <v>40</v>
      </c>
      <c r="Q8" s="13">
        <v>3.2</v>
      </c>
      <c r="R8" s="13">
        <v>0.4</v>
      </c>
      <c r="S8" s="13">
        <v>20</v>
      </c>
      <c r="T8" s="13">
        <v>94</v>
      </c>
      <c r="U8" s="13">
        <v>0</v>
      </c>
      <c r="V8" s="13">
        <v>0</v>
      </c>
      <c r="W8" s="13">
        <v>5.5E-2</v>
      </c>
      <c r="X8" s="13">
        <v>0</v>
      </c>
      <c r="Y8" s="13">
        <v>9.1999999999999993</v>
      </c>
      <c r="Z8" s="13">
        <v>0.66700000000000004</v>
      </c>
      <c r="AA8" s="13">
        <v>17</v>
      </c>
      <c r="AB8" s="13">
        <v>38</v>
      </c>
    </row>
    <row r="9" spans="1:28" x14ac:dyDescent="0.25">
      <c r="A9" s="7"/>
      <c r="B9" s="9" t="s">
        <v>16</v>
      </c>
      <c r="C9" s="35"/>
      <c r="D9" s="17">
        <f t="shared" ref="D9:O9" si="1">SUM(D5:D8)</f>
        <v>13.94</v>
      </c>
      <c r="E9" s="17">
        <f t="shared" si="1"/>
        <v>11.680000000000001</v>
      </c>
      <c r="F9" s="17">
        <f t="shared" si="1"/>
        <v>51.7</v>
      </c>
      <c r="G9" s="17">
        <f t="shared" si="1"/>
        <v>368.95</v>
      </c>
      <c r="H9" s="17">
        <f t="shared" si="1"/>
        <v>1.46</v>
      </c>
      <c r="I9" s="17">
        <f t="shared" si="1"/>
        <v>63.4</v>
      </c>
      <c r="J9" s="17">
        <f t="shared" si="1"/>
        <v>0.23799999999999999</v>
      </c>
      <c r="K9" s="17">
        <f t="shared" si="1"/>
        <v>0.2</v>
      </c>
      <c r="L9" s="17">
        <f t="shared" si="1"/>
        <v>278.29999999999995</v>
      </c>
      <c r="M9" s="17">
        <f t="shared" si="1"/>
        <v>2.52</v>
      </c>
      <c r="N9" s="17">
        <f t="shared" si="1"/>
        <v>73.399999999999991</v>
      </c>
      <c r="O9" s="17">
        <f t="shared" si="1"/>
        <v>307.39999999999998</v>
      </c>
      <c r="P9" s="28"/>
      <c r="Q9" s="17">
        <f t="shared" ref="Q9:AB9" si="2">SUM(Q5:Q8)</f>
        <v>16.04</v>
      </c>
      <c r="R9" s="17">
        <f t="shared" si="2"/>
        <v>13.08</v>
      </c>
      <c r="S9" s="17">
        <f t="shared" si="2"/>
        <v>56.7</v>
      </c>
      <c r="T9" s="17">
        <f t="shared" si="2"/>
        <v>409.6</v>
      </c>
      <c r="U9" s="17">
        <f t="shared" si="2"/>
        <v>1.54</v>
      </c>
      <c r="V9" s="17">
        <f t="shared" si="2"/>
        <v>68.566666666666663</v>
      </c>
      <c r="W9" s="17">
        <f t="shared" si="2"/>
        <v>0.2573333333333333</v>
      </c>
      <c r="X9" s="17">
        <f t="shared" si="2"/>
        <v>0.21666666666666667</v>
      </c>
      <c r="Y9" s="17">
        <f t="shared" si="2"/>
        <v>325.59999999999997</v>
      </c>
      <c r="Z9" s="17">
        <f t="shared" si="2"/>
        <v>2.7370000000000001</v>
      </c>
      <c r="AA9" s="17">
        <f t="shared" si="2"/>
        <v>78.8</v>
      </c>
      <c r="AB9" s="17">
        <f t="shared" si="2"/>
        <v>330</v>
      </c>
    </row>
    <row r="10" spans="1:28" x14ac:dyDescent="0.25">
      <c r="A10" s="7"/>
      <c r="B10" s="6" t="s">
        <v>9</v>
      </c>
      <c r="C10" s="3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7"/>
      <c r="S10" s="7"/>
      <c r="T10" s="7"/>
      <c r="U10" s="7"/>
      <c r="V10" s="7"/>
      <c r="W10" s="14"/>
      <c r="X10" s="14"/>
      <c r="Y10" s="14"/>
      <c r="Z10" s="14"/>
      <c r="AA10" s="14"/>
      <c r="AB10" s="14"/>
    </row>
    <row r="11" spans="1:28" ht="23.25" customHeight="1" x14ac:dyDescent="0.25">
      <c r="A11" s="7">
        <v>52</v>
      </c>
      <c r="B11" s="38" t="s">
        <v>92</v>
      </c>
      <c r="C11" s="8">
        <v>70</v>
      </c>
      <c r="D11" s="11">
        <v>0.7</v>
      </c>
      <c r="E11" s="11">
        <v>7</v>
      </c>
      <c r="F11" s="11">
        <v>4.2</v>
      </c>
      <c r="G11" s="11">
        <v>85.4</v>
      </c>
      <c r="H11" s="11">
        <v>3.15</v>
      </c>
      <c r="I11" s="11">
        <v>0</v>
      </c>
      <c r="J11" s="11">
        <v>0</v>
      </c>
      <c r="K11" s="11">
        <v>0.5</v>
      </c>
      <c r="L11" s="11">
        <v>15.4</v>
      </c>
      <c r="M11" s="11">
        <v>0.35</v>
      </c>
      <c r="N11" s="11">
        <v>30.1</v>
      </c>
      <c r="O11" s="11">
        <v>34.18</v>
      </c>
      <c r="P11" s="22">
        <v>100</v>
      </c>
      <c r="Q11" s="11">
        <v>1</v>
      </c>
      <c r="R11" s="11">
        <v>20</v>
      </c>
      <c r="S11" s="11">
        <v>6</v>
      </c>
      <c r="T11" s="11">
        <v>122</v>
      </c>
      <c r="U11" s="11">
        <v>4.5</v>
      </c>
      <c r="V11" s="11">
        <f t="shared" ref="V11:AB11" si="3">I11/6*8</f>
        <v>0</v>
      </c>
      <c r="W11" s="11">
        <v>0</v>
      </c>
      <c r="X11" s="11">
        <f t="shared" si="3"/>
        <v>0.66666666666666663</v>
      </c>
      <c r="Y11" s="11">
        <v>22</v>
      </c>
      <c r="Z11" s="11">
        <v>0.5</v>
      </c>
      <c r="AA11" s="11">
        <f t="shared" si="3"/>
        <v>40.133333333333333</v>
      </c>
      <c r="AB11" s="11">
        <f t="shared" si="3"/>
        <v>45.573333333333331</v>
      </c>
    </row>
    <row r="12" spans="1:28" ht="26.25" customHeight="1" x14ac:dyDescent="0.25">
      <c r="A12" s="44" t="s">
        <v>70</v>
      </c>
      <c r="B12" s="38" t="s">
        <v>93</v>
      </c>
      <c r="C12" s="58" t="s">
        <v>61</v>
      </c>
      <c r="D12" s="33">
        <v>10.26</v>
      </c>
      <c r="E12" s="33">
        <v>10.62</v>
      </c>
      <c r="F12" s="33">
        <v>11.72</v>
      </c>
      <c r="G12" s="33">
        <v>183.69</v>
      </c>
      <c r="H12" s="33">
        <v>5.57</v>
      </c>
      <c r="I12" s="33">
        <v>24</v>
      </c>
      <c r="J12" s="33">
        <v>7.0000000000000007E-2</v>
      </c>
      <c r="K12" s="33">
        <v>0.1</v>
      </c>
      <c r="L12" s="33">
        <v>34</v>
      </c>
      <c r="M12" s="33">
        <v>1.3</v>
      </c>
      <c r="N12" s="33">
        <v>32</v>
      </c>
      <c r="O12" s="33">
        <v>41</v>
      </c>
      <c r="P12" s="58" t="s">
        <v>52</v>
      </c>
      <c r="Q12" s="33">
        <v>11</v>
      </c>
      <c r="R12" s="33">
        <v>11.64</v>
      </c>
      <c r="S12" s="33">
        <v>14.49</v>
      </c>
      <c r="T12" s="33">
        <v>206.9</v>
      </c>
      <c r="U12" s="33">
        <v>6.92</v>
      </c>
      <c r="V12" s="33">
        <v>30</v>
      </c>
      <c r="W12" s="33">
        <v>8.6999999999999994E-2</v>
      </c>
      <c r="X12" s="33">
        <v>0.1</v>
      </c>
      <c r="Y12" s="33">
        <v>42.5</v>
      </c>
      <c r="Z12" s="33">
        <v>1.58</v>
      </c>
      <c r="AA12" s="33">
        <v>39.619999999999997</v>
      </c>
      <c r="AB12" s="33">
        <v>51.77</v>
      </c>
    </row>
    <row r="13" spans="1:28" ht="34.5" x14ac:dyDescent="0.25">
      <c r="A13" s="44" t="s">
        <v>74</v>
      </c>
      <c r="B13" s="38" t="s">
        <v>75</v>
      </c>
      <c r="C13" s="22" t="s">
        <v>44</v>
      </c>
      <c r="D13" s="11">
        <v>14.6</v>
      </c>
      <c r="E13" s="11">
        <v>4.5999999999999996</v>
      </c>
      <c r="F13" s="11">
        <v>14.2</v>
      </c>
      <c r="G13" s="11">
        <v>156.69999999999999</v>
      </c>
      <c r="H13" s="11">
        <v>1.4</v>
      </c>
      <c r="I13" s="11">
        <v>0</v>
      </c>
      <c r="J13" s="11">
        <v>4.4999999999999998E-2</v>
      </c>
      <c r="K13" s="11">
        <v>0.6</v>
      </c>
      <c r="L13" s="11">
        <v>34</v>
      </c>
      <c r="M13" s="11">
        <v>0.6</v>
      </c>
      <c r="N13" s="11">
        <f>AA13/8*7</f>
        <v>21.262499999999999</v>
      </c>
      <c r="O13" s="11">
        <f>AB13/8*7</f>
        <v>112</v>
      </c>
      <c r="P13" s="16" t="s">
        <v>44</v>
      </c>
      <c r="Q13" s="11">
        <v>14.6</v>
      </c>
      <c r="R13" s="11">
        <v>14</v>
      </c>
      <c r="S13" s="11">
        <v>14</v>
      </c>
      <c r="T13" s="11">
        <v>156.69999999999999</v>
      </c>
      <c r="U13" s="11">
        <v>1.4</v>
      </c>
      <c r="V13" s="11">
        <v>0</v>
      </c>
      <c r="W13" s="11">
        <v>0</v>
      </c>
      <c r="X13" s="11">
        <v>0.64</v>
      </c>
      <c r="Y13" s="11">
        <v>34</v>
      </c>
      <c r="Z13" s="11">
        <v>0.6</v>
      </c>
      <c r="AA13" s="11">
        <v>24.3</v>
      </c>
      <c r="AB13" s="11">
        <v>128</v>
      </c>
    </row>
    <row r="14" spans="1:28" ht="18" customHeight="1" x14ac:dyDescent="0.25">
      <c r="A14" s="44">
        <v>241</v>
      </c>
      <c r="B14" s="38" t="s">
        <v>128</v>
      </c>
      <c r="C14" s="16">
        <v>150</v>
      </c>
      <c r="D14" s="11">
        <v>5.5</v>
      </c>
      <c r="E14" s="11">
        <v>8.8000000000000007</v>
      </c>
      <c r="F14" s="11">
        <v>37.799999999999997</v>
      </c>
      <c r="G14" s="11">
        <v>252</v>
      </c>
      <c r="H14" s="11">
        <f t="shared" ref="H14:O14" si="4">U14/15*12</f>
        <v>0</v>
      </c>
      <c r="I14" s="11">
        <f t="shared" si="4"/>
        <v>0</v>
      </c>
      <c r="J14" s="11">
        <f t="shared" si="4"/>
        <v>2.1600000000000001E-2</v>
      </c>
      <c r="K14" s="11">
        <v>0.8</v>
      </c>
      <c r="L14" s="11">
        <v>23.4</v>
      </c>
      <c r="M14" s="11">
        <v>1.1000000000000001</v>
      </c>
      <c r="N14" s="11">
        <v>23.4</v>
      </c>
      <c r="O14" s="11">
        <v>28.3</v>
      </c>
      <c r="P14" s="16">
        <v>180</v>
      </c>
      <c r="Q14" s="11">
        <v>5.5</v>
      </c>
      <c r="R14" s="11">
        <v>8.8000000000000007</v>
      </c>
      <c r="S14" s="11">
        <v>38</v>
      </c>
      <c r="T14" s="11">
        <v>252</v>
      </c>
      <c r="U14" s="11">
        <v>0</v>
      </c>
      <c r="V14" s="11">
        <v>0</v>
      </c>
      <c r="W14" s="11">
        <v>2.7E-2</v>
      </c>
      <c r="X14" s="11">
        <v>0.8</v>
      </c>
      <c r="Y14" s="11">
        <v>23</v>
      </c>
      <c r="Z14" s="11">
        <v>1.1000000000000001</v>
      </c>
      <c r="AA14" s="11">
        <v>23</v>
      </c>
      <c r="AB14" s="11">
        <v>28.27</v>
      </c>
    </row>
    <row r="15" spans="1:28" x14ac:dyDescent="0.25">
      <c r="A15" s="7">
        <v>527</v>
      </c>
      <c r="B15" s="7" t="s">
        <v>121</v>
      </c>
      <c r="C15" s="36">
        <v>200</v>
      </c>
      <c r="D15" s="11">
        <v>0.9</v>
      </c>
      <c r="E15" s="11">
        <v>0</v>
      </c>
      <c r="F15" s="11">
        <v>12.9</v>
      </c>
      <c r="G15" s="11">
        <v>55</v>
      </c>
      <c r="H15" s="11">
        <v>0.5</v>
      </c>
      <c r="I15" s="11">
        <v>0</v>
      </c>
      <c r="J15" s="11">
        <v>0.01</v>
      </c>
      <c r="K15" s="11">
        <v>0</v>
      </c>
      <c r="L15" s="11">
        <v>28</v>
      </c>
      <c r="M15" s="11">
        <v>1.5</v>
      </c>
      <c r="N15" s="11">
        <v>22.33</v>
      </c>
      <c r="O15" s="11">
        <v>26.33</v>
      </c>
      <c r="P15" s="36">
        <v>200</v>
      </c>
      <c r="Q15" s="11">
        <v>0.9</v>
      </c>
      <c r="R15" s="11">
        <v>0</v>
      </c>
      <c r="S15" s="11">
        <v>13</v>
      </c>
      <c r="T15" s="11">
        <v>55</v>
      </c>
      <c r="U15" s="11">
        <v>0.5</v>
      </c>
      <c r="V15" s="11">
        <v>0</v>
      </c>
      <c r="W15" s="11">
        <v>0.01</v>
      </c>
      <c r="X15" s="11">
        <v>0</v>
      </c>
      <c r="Y15" s="11">
        <v>28</v>
      </c>
      <c r="Z15" s="11">
        <v>1.5</v>
      </c>
      <c r="AA15" s="11">
        <v>22.33</v>
      </c>
      <c r="AB15" s="11">
        <v>26.33</v>
      </c>
    </row>
    <row r="16" spans="1:28" x14ac:dyDescent="0.25">
      <c r="A16" s="7">
        <v>114</v>
      </c>
      <c r="B16" s="3" t="s">
        <v>18</v>
      </c>
      <c r="C16" s="5">
        <v>30</v>
      </c>
      <c r="D16" s="13">
        <v>2.4</v>
      </c>
      <c r="E16" s="13">
        <v>0.3</v>
      </c>
      <c r="F16" s="13">
        <v>14.3</v>
      </c>
      <c r="G16" s="13">
        <v>70.5</v>
      </c>
      <c r="H16" s="13">
        <v>0</v>
      </c>
      <c r="I16" s="13">
        <v>0</v>
      </c>
      <c r="J16" s="13">
        <v>4.3999999999999997E-2</v>
      </c>
      <c r="K16" s="13">
        <v>0</v>
      </c>
      <c r="L16" s="13">
        <v>6.9</v>
      </c>
      <c r="M16" s="13">
        <v>0.5</v>
      </c>
      <c r="N16" s="13">
        <v>13.6</v>
      </c>
      <c r="O16" s="13">
        <v>30.4</v>
      </c>
      <c r="P16" s="5">
        <v>40</v>
      </c>
      <c r="Q16" s="13">
        <v>3.2</v>
      </c>
      <c r="R16" s="13">
        <v>0.4</v>
      </c>
      <c r="S16" s="13">
        <v>19</v>
      </c>
      <c r="T16" s="13">
        <v>94</v>
      </c>
      <c r="U16" s="13">
        <v>0</v>
      </c>
      <c r="V16" s="13">
        <v>0</v>
      </c>
      <c r="W16" s="13">
        <v>5.5E-2</v>
      </c>
      <c r="X16" s="13">
        <v>0</v>
      </c>
      <c r="Y16" s="13">
        <v>9.1999999999999993</v>
      </c>
      <c r="Z16" s="13">
        <v>0.55000000000000004</v>
      </c>
      <c r="AA16" s="13">
        <v>17</v>
      </c>
      <c r="AB16" s="13">
        <v>38</v>
      </c>
    </row>
    <row r="17" spans="1:28" x14ac:dyDescent="0.25">
      <c r="A17" s="7">
        <v>116</v>
      </c>
      <c r="B17" s="7" t="s">
        <v>63</v>
      </c>
      <c r="C17" s="8">
        <v>30</v>
      </c>
      <c r="D17" s="7">
        <v>1.95</v>
      </c>
      <c r="E17" s="7">
        <v>0.33</v>
      </c>
      <c r="F17" s="7">
        <v>10.5</v>
      </c>
      <c r="G17" s="7">
        <v>54.3</v>
      </c>
      <c r="H17" s="7">
        <v>0</v>
      </c>
      <c r="I17" s="7">
        <v>0</v>
      </c>
      <c r="J17" s="7">
        <v>0.1</v>
      </c>
      <c r="K17" s="7">
        <v>0</v>
      </c>
      <c r="L17" s="7">
        <v>11</v>
      </c>
      <c r="M17" s="7">
        <v>1.2</v>
      </c>
      <c r="N17" s="7">
        <v>13.6</v>
      </c>
      <c r="O17" s="7">
        <v>30.4</v>
      </c>
      <c r="P17" s="8">
        <v>40</v>
      </c>
      <c r="Q17" s="11">
        <v>2.6</v>
      </c>
      <c r="R17" s="11">
        <v>0.44</v>
      </c>
      <c r="S17" s="11">
        <v>14</v>
      </c>
      <c r="T17" s="11">
        <v>72.400000000000006</v>
      </c>
      <c r="U17" s="11">
        <v>0</v>
      </c>
      <c r="V17" s="11">
        <v>0</v>
      </c>
      <c r="W17" s="11">
        <v>0.13300000000000001</v>
      </c>
      <c r="X17" s="11">
        <v>0</v>
      </c>
      <c r="Y17" s="11">
        <v>14.67</v>
      </c>
      <c r="Z17" s="11">
        <v>1.6</v>
      </c>
      <c r="AA17" s="11">
        <v>17</v>
      </c>
      <c r="AB17" s="11">
        <v>38</v>
      </c>
    </row>
    <row r="18" spans="1:28" x14ac:dyDescent="0.25">
      <c r="A18" s="7"/>
      <c r="B18" s="9" t="s">
        <v>16</v>
      </c>
      <c r="C18" s="36"/>
      <c r="D18" s="19">
        <f t="shared" ref="D18:O18" si="5">SUM(D11:D17)</f>
        <v>36.31</v>
      </c>
      <c r="E18" s="19">
        <f t="shared" si="5"/>
        <v>31.65</v>
      </c>
      <c r="F18" s="19">
        <f t="shared" si="5"/>
        <v>105.62</v>
      </c>
      <c r="G18" s="19">
        <f t="shared" si="5"/>
        <v>857.58999999999992</v>
      </c>
      <c r="H18" s="19">
        <f t="shared" si="5"/>
        <v>10.620000000000001</v>
      </c>
      <c r="I18" s="19">
        <f t="shared" si="5"/>
        <v>24</v>
      </c>
      <c r="J18" s="19">
        <f t="shared" si="5"/>
        <v>0.29059999999999997</v>
      </c>
      <c r="K18" s="19">
        <f t="shared" si="5"/>
        <v>2</v>
      </c>
      <c r="L18" s="19">
        <f t="shared" si="5"/>
        <v>152.70000000000002</v>
      </c>
      <c r="M18" s="19">
        <f t="shared" si="5"/>
        <v>6.55</v>
      </c>
      <c r="N18" s="19">
        <f t="shared" si="5"/>
        <v>156.29249999999996</v>
      </c>
      <c r="O18" s="19">
        <f t="shared" si="5"/>
        <v>302.60999999999996</v>
      </c>
      <c r="P18" s="30"/>
      <c r="Q18" s="19">
        <f t="shared" ref="Q18:AB18" si="6">SUM(Q11:Q17)</f>
        <v>38.800000000000004</v>
      </c>
      <c r="R18" s="19">
        <f t="shared" si="6"/>
        <v>55.279999999999994</v>
      </c>
      <c r="S18" s="19">
        <f t="shared" si="6"/>
        <v>118.49000000000001</v>
      </c>
      <c r="T18" s="19">
        <f t="shared" si="6"/>
        <v>958.99999999999989</v>
      </c>
      <c r="U18" s="19">
        <f t="shared" si="6"/>
        <v>13.32</v>
      </c>
      <c r="V18" s="19">
        <f t="shared" si="6"/>
        <v>30</v>
      </c>
      <c r="W18" s="19">
        <f t="shared" si="6"/>
        <v>0.312</v>
      </c>
      <c r="X18" s="19">
        <f t="shared" si="6"/>
        <v>2.206666666666667</v>
      </c>
      <c r="Y18" s="19">
        <f t="shared" si="6"/>
        <v>173.36999999999998</v>
      </c>
      <c r="Z18" s="19">
        <f t="shared" si="6"/>
        <v>7.43</v>
      </c>
      <c r="AA18" s="19">
        <f t="shared" si="6"/>
        <v>183.38333333333333</v>
      </c>
      <c r="AB18" s="19">
        <f t="shared" si="6"/>
        <v>355.94333333333333</v>
      </c>
    </row>
    <row r="19" spans="1:28" x14ac:dyDescent="0.25">
      <c r="A19" s="7"/>
      <c r="B19" s="1" t="s">
        <v>17</v>
      </c>
      <c r="C19" s="36"/>
      <c r="D19" s="41">
        <f t="shared" ref="D19:O19" si="7">D9+D18</f>
        <v>50.25</v>
      </c>
      <c r="E19" s="41">
        <f t="shared" si="7"/>
        <v>43.33</v>
      </c>
      <c r="F19" s="41">
        <f t="shared" si="7"/>
        <v>157.32</v>
      </c>
      <c r="G19" s="41">
        <f t="shared" si="7"/>
        <v>1226.54</v>
      </c>
      <c r="H19" s="41">
        <f t="shared" si="7"/>
        <v>12.080000000000002</v>
      </c>
      <c r="I19" s="41">
        <f t="shared" si="7"/>
        <v>87.4</v>
      </c>
      <c r="J19" s="41">
        <f t="shared" si="7"/>
        <v>0.52859999999999996</v>
      </c>
      <c r="K19" s="41">
        <f t="shared" si="7"/>
        <v>2.2000000000000002</v>
      </c>
      <c r="L19" s="41">
        <f t="shared" si="7"/>
        <v>431</v>
      </c>
      <c r="M19" s="41">
        <f t="shared" si="7"/>
        <v>9.07</v>
      </c>
      <c r="N19" s="41">
        <f t="shared" si="7"/>
        <v>229.69249999999994</v>
      </c>
      <c r="O19" s="41">
        <f t="shared" si="7"/>
        <v>610.01</v>
      </c>
      <c r="P19" s="41"/>
      <c r="Q19" s="41">
        <f t="shared" ref="Q19:AB19" si="8">Q9+Q18</f>
        <v>54.84</v>
      </c>
      <c r="R19" s="41">
        <f t="shared" si="8"/>
        <v>68.36</v>
      </c>
      <c r="S19" s="41">
        <f t="shared" si="8"/>
        <v>175.19</v>
      </c>
      <c r="T19" s="41">
        <f t="shared" si="8"/>
        <v>1368.6</v>
      </c>
      <c r="U19" s="41">
        <f t="shared" si="8"/>
        <v>14.86</v>
      </c>
      <c r="V19" s="41">
        <f t="shared" si="8"/>
        <v>98.566666666666663</v>
      </c>
      <c r="W19" s="41">
        <f t="shared" si="8"/>
        <v>0.56933333333333325</v>
      </c>
      <c r="X19" s="41">
        <f t="shared" si="8"/>
        <v>2.4233333333333338</v>
      </c>
      <c r="Y19" s="41">
        <f t="shared" si="8"/>
        <v>498.96999999999991</v>
      </c>
      <c r="Z19" s="41">
        <f t="shared" si="8"/>
        <v>10.167</v>
      </c>
      <c r="AA19" s="41">
        <f t="shared" si="8"/>
        <v>262.18333333333334</v>
      </c>
      <c r="AB19" s="41">
        <f t="shared" si="8"/>
        <v>685.94333333333338</v>
      </c>
    </row>
  </sheetData>
  <mergeCells count="6">
    <mergeCell ref="Y3:AB3"/>
    <mergeCell ref="D3:G3"/>
    <mergeCell ref="H3:K3"/>
    <mergeCell ref="L3:O3"/>
    <mergeCell ref="Q3:T3"/>
    <mergeCell ref="U3:X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V15" sqref="V15"/>
    </sheetView>
  </sheetViews>
  <sheetFormatPr defaultRowHeight="15" x14ac:dyDescent="0.25"/>
  <cols>
    <col min="1" max="1" width="3.85546875" customWidth="1"/>
    <col min="2" max="2" width="28.7109375" customWidth="1"/>
    <col min="3" max="3" width="5.42578125" customWidth="1"/>
    <col min="4" max="6" width="3.42578125" customWidth="1"/>
    <col min="7" max="7" width="5.7109375" customWidth="1"/>
    <col min="8" max="15" width="3.42578125" customWidth="1"/>
    <col min="16" max="16" width="5.140625" customWidth="1"/>
    <col min="17" max="19" width="3.42578125" customWidth="1"/>
    <col min="20" max="20" width="5.7109375" customWidth="1"/>
    <col min="21" max="26" width="3.42578125" customWidth="1"/>
    <col min="27" max="27" width="4.42578125" customWidth="1"/>
    <col min="28" max="28" width="3.42578125" customWidth="1"/>
  </cols>
  <sheetData>
    <row r="1" spans="1:28" x14ac:dyDescent="0.25">
      <c r="A1" s="15"/>
      <c r="B1" s="24" t="s">
        <v>126</v>
      </c>
      <c r="C1" s="24"/>
      <c r="D1" s="1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25">
      <c r="A2" s="15"/>
      <c r="B2" s="25" t="s">
        <v>27</v>
      </c>
      <c r="C2" s="24"/>
      <c r="D2" s="1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3.25" x14ac:dyDescent="0.25">
      <c r="A3" s="7"/>
      <c r="B3" s="1" t="s">
        <v>0</v>
      </c>
      <c r="C3" s="29" t="s">
        <v>35</v>
      </c>
      <c r="D3" s="61" t="s">
        <v>14</v>
      </c>
      <c r="E3" s="62"/>
      <c r="F3" s="62"/>
      <c r="G3" s="63"/>
      <c r="H3" s="64" t="s">
        <v>1</v>
      </c>
      <c r="I3" s="64"/>
      <c r="J3" s="64"/>
      <c r="K3" s="64"/>
      <c r="L3" s="64" t="s">
        <v>15</v>
      </c>
      <c r="M3" s="64"/>
      <c r="N3" s="64"/>
      <c r="O3" s="64"/>
      <c r="P3" s="29" t="s">
        <v>36</v>
      </c>
      <c r="Q3" s="61" t="s">
        <v>14</v>
      </c>
      <c r="R3" s="62"/>
      <c r="S3" s="62"/>
      <c r="T3" s="63"/>
      <c r="U3" s="64" t="s">
        <v>1</v>
      </c>
      <c r="V3" s="64"/>
      <c r="W3" s="64"/>
      <c r="X3" s="64"/>
      <c r="Y3" s="64" t="s">
        <v>15</v>
      </c>
      <c r="Z3" s="64"/>
      <c r="AA3" s="64"/>
      <c r="AB3" s="64"/>
    </row>
    <row r="4" spans="1:28" x14ac:dyDescent="0.25">
      <c r="A4" s="7"/>
      <c r="B4" s="1" t="s">
        <v>2</v>
      </c>
      <c r="C4" s="1" t="s">
        <v>12</v>
      </c>
      <c r="D4" s="1" t="s">
        <v>3</v>
      </c>
      <c r="E4" s="1" t="s">
        <v>4</v>
      </c>
      <c r="F4" s="1" t="s">
        <v>5</v>
      </c>
      <c r="G4" s="1" t="s">
        <v>11</v>
      </c>
      <c r="H4" s="1" t="s">
        <v>7</v>
      </c>
      <c r="I4" s="1" t="s">
        <v>38</v>
      </c>
      <c r="J4" s="1" t="s">
        <v>6</v>
      </c>
      <c r="K4" s="1" t="s">
        <v>39</v>
      </c>
      <c r="L4" s="1" t="s">
        <v>8</v>
      </c>
      <c r="M4" s="1" t="s">
        <v>13</v>
      </c>
      <c r="N4" s="1" t="s">
        <v>41</v>
      </c>
      <c r="O4" s="1" t="s">
        <v>40</v>
      </c>
      <c r="P4" s="1" t="s">
        <v>12</v>
      </c>
      <c r="Q4" s="1" t="s">
        <v>3</v>
      </c>
      <c r="R4" s="1" t="s">
        <v>4</v>
      </c>
      <c r="S4" s="1" t="s">
        <v>5</v>
      </c>
      <c r="T4" s="1" t="s">
        <v>11</v>
      </c>
      <c r="U4" s="1" t="s">
        <v>7</v>
      </c>
      <c r="V4" s="1" t="s">
        <v>38</v>
      </c>
      <c r="W4" s="1" t="s">
        <v>6</v>
      </c>
      <c r="X4" s="1" t="s">
        <v>39</v>
      </c>
      <c r="Y4" s="1" t="s">
        <v>8</v>
      </c>
      <c r="Z4" s="1" t="s">
        <v>13</v>
      </c>
      <c r="AA4" s="1" t="s">
        <v>41</v>
      </c>
      <c r="AB4" s="1" t="s">
        <v>40</v>
      </c>
    </row>
    <row r="5" spans="1:28" ht="27" customHeight="1" x14ac:dyDescent="0.25">
      <c r="A5" s="44">
        <v>400</v>
      </c>
      <c r="B5" s="40" t="s">
        <v>94</v>
      </c>
      <c r="C5" s="5">
        <v>100</v>
      </c>
      <c r="D5" s="11">
        <v>7.4</v>
      </c>
      <c r="E5" s="11">
        <v>7.5</v>
      </c>
      <c r="F5" s="11">
        <v>37</v>
      </c>
      <c r="G5" s="11">
        <v>243</v>
      </c>
      <c r="H5" s="11">
        <v>1.3</v>
      </c>
      <c r="I5" s="11">
        <v>0</v>
      </c>
      <c r="J5" s="11">
        <v>0.12</v>
      </c>
      <c r="K5" s="11">
        <v>0.2</v>
      </c>
      <c r="L5" s="11">
        <v>136</v>
      </c>
      <c r="M5" s="11">
        <v>0.5</v>
      </c>
      <c r="N5" s="11">
        <v>15</v>
      </c>
      <c r="O5" s="11">
        <v>62</v>
      </c>
      <c r="P5" s="5">
        <v>100</v>
      </c>
      <c r="Q5" s="11">
        <v>7.4</v>
      </c>
      <c r="R5" s="11">
        <v>7.5</v>
      </c>
      <c r="S5" s="11">
        <v>37</v>
      </c>
      <c r="T5" s="11">
        <v>243</v>
      </c>
      <c r="U5" s="11">
        <v>1.3</v>
      </c>
      <c r="V5" s="11">
        <v>0</v>
      </c>
      <c r="W5" s="11">
        <v>0.12</v>
      </c>
      <c r="X5" s="11">
        <v>0.2</v>
      </c>
      <c r="Y5" s="11">
        <v>136</v>
      </c>
      <c r="Z5" s="11">
        <v>0.5</v>
      </c>
      <c r="AA5" s="11">
        <v>15</v>
      </c>
      <c r="AB5" s="11">
        <v>62</v>
      </c>
    </row>
    <row r="6" spans="1:28" x14ac:dyDescent="0.25">
      <c r="A6" s="7">
        <v>322</v>
      </c>
      <c r="B6" s="3" t="s">
        <v>124</v>
      </c>
      <c r="C6" s="16">
        <v>150</v>
      </c>
      <c r="D6" s="11">
        <v>0.8</v>
      </c>
      <c r="E6" s="11">
        <v>1.6</v>
      </c>
      <c r="F6" s="11">
        <v>17.350000000000001</v>
      </c>
      <c r="G6" s="11">
        <v>89.3</v>
      </c>
      <c r="H6" s="11">
        <v>3.88</v>
      </c>
      <c r="I6" s="33">
        <v>0</v>
      </c>
      <c r="J6" s="33">
        <v>0.22</v>
      </c>
      <c r="K6" s="33">
        <v>0.4</v>
      </c>
      <c r="L6" s="33">
        <v>171.1</v>
      </c>
      <c r="M6" s="33">
        <v>0.11</v>
      </c>
      <c r="N6" s="33">
        <v>42.7</v>
      </c>
      <c r="O6" s="33">
        <v>90</v>
      </c>
      <c r="P6" s="5">
        <v>180</v>
      </c>
      <c r="Q6" s="33">
        <v>0.96</v>
      </c>
      <c r="R6" s="33">
        <f t="shared" ref="R6:AB6" si="0">E6/15*18</f>
        <v>1.9200000000000002</v>
      </c>
      <c r="S6" s="33">
        <f t="shared" si="0"/>
        <v>20.82</v>
      </c>
      <c r="T6" s="33">
        <f t="shared" si="0"/>
        <v>107.16</v>
      </c>
      <c r="U6" s="33">
        <f t="shared" si="0"/>
        <v>4.6559999999999997</v>
      </c>
      <c r="V6" s="33">
        <f t="shared" si="0"/>
        <v>0</v>
      </c>
      <c r="W6" s="33">
        <f t="shared" si="0"/>
        <v>0.26400000000000001</v>
      </c>
      <c r="X6" s="33">
        <f t="shared" si="0"/>
        <v>0.48000000000000004</v>
      </c>
      <c r="Y6" s="33">
        <f t="shared" si="0"/>
        <v>205.32</v>
      </c>
      <c r="Z6" s="33">
        <f t="shared" si="0"/>
        <v>0.13200000000000001</v>
      </c>
      <c r="AA6" s="33">
        <f t="shared" si="0"/>
        <v>51.24</v>
      </c>
      <c r="AB6" s="33">
        <f t="shared" si="0"/>
        <v>108</v>
      </c>
    </row>
    <row r="7" spans="1:28" x14ac:dyDescent="0.25">
      <c r="A7" s="8">
        <v>504</v>
      </c>
      <c r="B7" s="3" t="s">
        <v>129</v>
      </c>
      <c r="C7" s="5" t="s">
        <v>42</v>
      </c>
      <c r="D7" s="13">
        <v>0.3</v>
      </c>
      <c r="E7" s="13">
        <v>0</v>
      </c>
      <c r="F7" s="13">
        <v>0.9</v>
      </c>
      <c r="G7" s="13">
        <v>5</v>
      </c>
      <c r="H7" s="13">
        <v>0.5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5" t="s">
        <v>42</v>
      </c>
      <c r="Q7" s="13">
        <v>0.3</v>
      </c>
      <c r="R7" s="13">
        <v>0</v>
      </c>
      <c r="S7" s="13">
        <v>0.9</v>
      </c>
      <c r="T7" s="13">
        <v>5</v>
      </c>
      <c r="U7" s="13">
        <v>0.5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</row>
    <row r="8" spans="1:28" x14ac:dyDescent="0.25">
      <c r="A8" s="7">
        <v>114</v>
      </c>
      <c r="B8" s="3" t="s">
        <v>18</v>
      </c>
      <c r="C8" s="5">
        <v>30</v>
      </c>
      <c r="D8" s="13">
        <v>2.4</v>
      </c>
      <c r="E8" s="13">
        <v>0.3</v>
      </c>
      <c r="F8" s="13">
        <v>15</v>
      </c>
      <c r="G8" s="13">
        <v>70.5</v>
      </c>
      <c r="H8" s="13">
        <v>0</v>
      </c>
      <c r="I8" s="13">
        <v>0</v>
      </c>
      <c r="J8" s="13">
        <v>4.3999999999999997E-2</v>
      </c>
      <c r="K8" s="13">
        <v>0</v>
      </c>
      <c r="L8" s="13">
        <v>6.9</v>
      </c>
      <c r="M8" s="13">
        <v>0.5</v>
      </c>
      <c r="N8" s="13">
        <v>13.6</v>
      </c>
      <c r="O8" s="13">
        <v>30.4</v>
      </c>
      <c r="P8" s="5">
        <v>40</v>
      </c>
      <c r="Q8" s="13">
        <v>3.2</v>
      </c>
      <c r="R8" s="13">
        <v>0.4</v>
      </c>
      <c r="S8" s="13">
        <v>20</v>
      </c>
      <c r="T8" s="13">
        <v>94</v>
      </c>
      <c r="U8" s="13">
        <v>0</v>
      </c>
      <c r="V8" s="13">
        <v>0</v>
      </c>
      <c r="W8" s="13">
        <v>5.5E-2</v>
      </c>
      <c r="X8" s="13">
        <v>0</v>
      </c>
      <c r="Y8" s="13">
        <v>9.1999999999999993</v>
      </c>
      <c r="Z8" s="13">
        <v>0.66700000000000004</v>
      </c>
      <c r="AA8" s="13">
        <v>17</v>
      </c>
      <c r="AB8" s="13">
        <v>38</v>
      </c>
    </row>
    <row r="9" spans="1:28" x14ac:dyDescent="0.25">
      <c r="A9" s="7">
        <v>118</v>
      </c>
      <c r="B9" s="3" t="s">
        <v>123</v>
      </c>
      <c r="C9" s="5">
        <v>100</v>
      </c>
      <c r="D9" s="11">
        <v>1.5</v>
      </c>
      <c r="E9" s="11">
        <v>0.5</v>
      </c>
      <c r="F9" s="11">
        <v>21</v>
      </c>
      <c r="G9" s="11">
        <v>96</v>
      </c>
      <c r="H9" s="11">
        <v>10</v>
      </c>
      <c r="I9" s="11">
        <v>0</v>
      </c>
      <c r="J9" s="11">
        <v>0</v>
      </c>
      <c r="K9" s="11">
        <v>0</v>
      </c>
      <c r="L9" s="11">
        <v>8.1999999999999993</v>
      </c>
      <c r="M9" s="11">
        <v>0.6</v>
      </c>
      <c r="N9" s="11">
        <v>9</v>
      </c>
      <c r="O9" s="11">
        <v>11</v>
      </c>
      <c r="P9" s="5">
        <v>100</v>
      </c>
      <c r="Q9" s="11">
        <v>1.5</v>
      </c>
      <c r="R9" s="11">
        <v>0.5</v>
      </c>
      <c r="S9" s="11">
        <v>21</v>
      </c>
      <c r="T9" s="11">
        <v>96</v>
      </c>
      <c r="U9" s="11">
        <v>10</v>
      </c>
      <c r="V9" s="11">
        <v>0</v>
      </c>
      <c r="W9" s="11">
        <v>0</v>
      </c>
      <c r="X9" s="11">
        <v>0</v>
      </c>
      <c r="Y9" s="11">
        <v>8.1999999999999993</v>
      </c>
      <c r="Z9" s="11">
        <v>0.6</v>
      </c>
      <c r="AA9" s="11">
        <v>9</v>
      </c>
      <c r="AB9" s="11">
        <v>11</v>
      </c>
    </row>
    <row r="10" spans="1:28" x14ac:dyDescent="0.25">
      <c r="A10" s="7"/>
      <c r="B10" s="9" t="s">
        <v>16</v>
      </c>
      <c r="C10" s="5"/>
      <c r="D10" s="17">
        <f t="shared" ref="D10:O10" si="1">SUM(D5:D9)</f>
        <v>12.400000000000002</v>
      </c>
      <c r="E10" s="17">
        <f t="shared" si="1"/>
        <v>9.9</v>
      </c>
      <c r="F10" s="17">
        <f t="shared" si="1"/>
        <v>91.25</v>
      </c>
      <c r="G10" s="17">
        <f t="shared" si="1"/>
        <v>503.8</v>
      </c>
      <c r="H10" s="17">
        <f t="shared" si="1"/>
        <v>15.68</v>
      </c>
      <c r="I10" s="17">
        <f t="shared" si="1"/>
        <v>0</v>
      </c>
      <c r="J10" s="17">
        <f t="shared" si="1"/>
        <v>0.38399999999999995</v>
      </c>
      <c r="K10" s="17">
        <f t="shared" si="1"/>
        <v>0.60000000000000009</v>
      </c>
      <c r="L10" s="17">
        <f t="shared" si="1"/>
        <v>322.2</v>
      </c>
      <c r="M10" s="17">
        <f t="shared" si="1"/>
        <v>1.71</v>
      </c>
      <c r="N10" s="17">
        <f t="shared" si="1"/>
        <v>80.3</v>
      </c>
      <c r="O10" s="17">
        <f t="shared" si="1"/>
        <v>193.4</v>
      </c>
      <c r="P10" s="21"/>
      <c r="Q10" s="18">
        <f t="shared" ref="Q10:AB10" si="2">SUM(Q5:Q9)</f>
        <v>13.36</v>
      </c>
      <c r="R10" s="18">
        <f t="shared" si="2"/>
        <v>10.32</v>
      </c>
      <c r="S10" s="18">
        <f t="shared" si="2"/>
        <v>99.72</v>
      </c>
      <c r="T10" s="18">
        <f t="shared" si="2"/>
        <v>545.16</v>
      </c>
      <c r="U10" s="18">
        <f t="shared" si="2"/>
        <v>16.456</v>
      </c>
      <c r="V10" s="18">
        <f t="shared" si="2"/>
        <v>0</v>
      </c>
      <c r="W10" s="18">
        <f t="shared" si="2"/>
        <v>0.439</v>
      </c>
      <c r="X10" s="18">
        <f t="shared" si="2"/>
        <v>0.68</v>
      </c>
      <c r="Y10" s="18">
        <f t="shared" si="2"/>
        <v>358.71999999999997</v>
      </c>
      <c r="Z10" s="18">
        <f t="shared" si="2"/>
        <v>1.899</v>
      </c>
      <c r="AA10" s="18">
        <f t="shared" si="2"/>
        <v>92.240000000000009</v>
      </c>
      <c r="AB10" s="18">
        <f t="shared" si="2"/>
        <v>219</v>
      </c>
    </row>
    <row r="11" spans="1:28" x14ac:dyDescent="0.25">
      <c r="A11" s="7"/>
      <c r="B11" s="6" t="s">
        <v>9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7"/>
      <c r="R11" s="7"/>
      <c r="S11" s="7"/>
      <c r="T11" s="7"/>
      <c r="U11" s="7"/>
      <c r="V11" s="7"/>
      <c r="W11" s="14"/>
      <c r="X11" s="14"/>
      <c r="Y11" s="14"/>
      <c r="Z11" s="14"/>
      <c r="AA11" s="14"/>
      <c r="AB11" s="14"/>
    </row>
    <row r="12" spans="1:28" x14ac:dyDescent="0.25">
      <c r="A12" s="7">
        <v>30</v>
      </c>
      <c r="B12" s="40" t="s">
        <v>95</v>
      </c>
      <c r="C12" s="16">
        <v>70</v>
      </c>
      <c r="D12" s="11">
        <v>1.26</v>
      </c>
      <c r="E12" s="11">
        <v>3.64</v>
      </c>
      <c r="F12" s="11">
        <v>2.4500000000000002</v>
      </c>
      <c r="G12" s="11">
        <v>46.06</v>
      </c>
      <c r="H12" s="11">
        <v>5.5</v>
      </c>
      <c r="I12" s="11">
        <f t="shared" ref="I12:O12" si="3">V12/8*6</f>
        <v>0</v>
      </c>
      <c r="J12" s="11">
        <v>0.04</v>
      </c>
      <c r="K12" s="11">
        <f t="shared" si="3"/>
        <v>3.3899999999999997</v>
      </c>
      <c r="L12" s="11">
        <v>26.68</v>
      </c>
      <c r="M12" s="11">
        <v>1.01</v>
      </c>
      <c r="N12" s="11">
        <f t="shared" si="3"/>
        <v>12.93</v>
      </c>
      <c r="O12" s="11">
        <f t="shared" si="3"/>
        <v>23.655000000000001</v>
      </c>
      <c r="P12" s="5">
        <v>100</v>
      </c>
      <c r="Q12" s="11">
        <v>1.8</v>
      </c>
      <c r="R12" s="11">
        <v>5.2</v>
      </c>
      <c r="S12" s="11">
        <v>3.5</v>
      </c>
      <c r="T12" s="11">
        <v>65.8</v>
      </c>
      <c r="U12" s="11">
        <v>12.88</v>
      </c>
      <c r="V12" s="11">
        <v>0</v>
      </c>
      <c r="W12" s="11">
        <v>5.7000000000000002E-2</v>
      </c>
      <c r="X12" s="11">
        <v>4.5199999999999996</v>
      </c>
      <c r="Y12" s="11">
        <v>38.11</v>
      </c>
      <c r="Z12" s="11">
        <v>1.4430000000000001</v>
      </c>
      <c r="AA12" s="11">
        <v>17.239999999999998</v>
      </c>
      <c r="AB12" s="11">
        <v>31.54</v>
      </c>
    </row>
    <row r="13" spans="1:28" ht="23.25" x14ac:dyDescent="0.25">
      <c r="A13" s="7">
        <v>159</v>
      </c>
      <c r="B13" s="38" t="s">
        <v>96</v>
      </c>
      <c r="C13" s="8">
        <v>200</v>
      </c>
      <c r="D13" s="11">
        <v>7.38</v>
      </c>
      <c r="E13" s="11">
        <v>5.78</v>
      </c>
      <c r="F13" s="11">
        <v>12.84</v>
      </c>
      <c r="G13" s="11">
        <v>133</v>
      </c>
      <c r="H13" s="11">
        <v>6.4</v>
      </c>
      <c r="I13" s="11">
        <v>0.2</v>
      </c>
      <c r="J13" s="11">
        <v>0</v>
      </c>
      <c r="K13" s="11">
        <v>0.5</v>
      </c>
      <c r="L13" s="11">
        <v>45</v>
      </c>
      <c r="M13" s="11">
        <v>1.1000000000000001</v>
      </c>
      <c r="N13" s="11">
        <v>33</v>
      </c>
      <c r="O13" s="11">
        <v>110</v>
      </c>
      <c r="P13" s="8">
        <v>250</v>
      </c>
      <c r="Q13" s="11">
        <v>9.2249999999999996</v>
      </c>
      <c r="R13" s="11">
        <v>7.22</v>
      </c>
      <c r="S13" s="11">
        <v>16.05</v>
      </c>
      <c r="T13" s="11">
        <v>166.25</v>
      </c>
      <c r="U13" s="11">
        <v>7.9</v>
      </c>
      <c r="V13" s="11">
        <v>0.21</v>
      </c>
      <c r="W13" s="11">
        <v>1.4999999999999999E-2</v>
      </c>
      <c r="X13" s="11">
        <v>0.6</v>
      </c>
      <c r="Y13" s="11">
        <v>56.25</v>
      </c>
      <c r="Z13" s="11">
        <v>1.42</v>
      </c>
      <c r="AA13" s="11">
        <v>41.5</v>
      </c>
      <c r="AB13" s="11">
        <v>137.91</v>
      </c>
    </row>
    <row r="14" spans="1:28" x14ac:dyDescent="0.25">
      <c r="A14" s="7"/>
      <c r="B14" s="7" t="s">
        <v>97</v>
      </c>
      <c r="C14" s="8" t="s">
        <v>43</v>
      </c>
      <c r="D14" s="11">
        <v>15</v>
      </c>
      <c r="E14" s="11">
        <v>16.75</v>
      </c>
      <c r="F14" s="11">
        <v>8.1999999999999993</v>
      </c>
      <c r="G14" s="11">
        <v>252.5</v>
      </c>
      <c r="H14" s="11">
        <v>14.8</v>
      </c>
      <c r="I14" s="11">
        <v>0</v>
      </c>
      <c r="J14" s="11">
        <v>0.3</v>
      </c>
      <c r="K14" s="11">
        <v>8</v>
      </c>
      <c r="L14" s="11">
        <v>40.630000000000003</v>
      </c>
      <c r="M14" s="11">
        <v>3.9</v>
      </c>
      <c r="N14" s="11">
        <v>29</v>
      </c>
      <c r="O14" s="11">
        <v>173</v>
      </c>
      <c r="P14" s="8" t="s">
        <v>43</v>
      </c>
      <c r="Q14" s="11">
        <v>15</v>
      </c>
      <c r="R14" s="11">
        <v>16.75</v>
      </c>
      <c r="S14" s="11">
        <v>8.1999999999999993</v>
      </c>
      <c r="T14" s="11">
        <v>252.5</v>
      </c>
      <c r="U14" s="11">
        <v>14.8</v>
      </c>
      <c r="V14" s="11">
        <v>0</v>
      </c>
      <c r="W14" s="11">
        <v>0.3</v>
      </c>
      <c r="X14" s="11">
        <v>8</v>
      </c>
      <c r="Y14" s="11">
        <v>40.630000000000003</v>
      </c>
      <c r="Z14" s="11">
        <v>3.9</v>
      </c>
      <c r="AA14" s="11">
        <v>29</v>
      </c>
      <c r="AB14" s="11">
        <v>173</v>
      </c>
    </row>
    <row r="15" spans="1:28" ht="36" customHeight="1" x14ac:dyDescent="0.25">
      <c r="A15" s="7">
        <v>539</v>
      </c>
      <c r="B15" s="7" t="s">
        <v>122</v>
      </c>
      <c r="C15" s="8">
        <v>200</v>
      </c>
      <c r="D15" s="11">
        <v>0.3</v>
      </c>
      <c r="E15" s="11">
        <v>0.3</v>
      </c>
      <c r="F15" s="11">
        <v>5.7</v>
      </c>
      <c r="G15" s="11">
        <v>27</v>
      </c>
      <c r="H15" s="11">
        <v>5.2</v>
      </c>
      <c r="I15" s="11">
        <v>0</v>
      </c>
      <c r="J15" s="11">
        <v>0</v>
      </c>
      <c r="K15" s="11">
        <v>0.2</v>
      </c>
      <c r="L15" s="11">
        <v>14.5</v>
      </c>
      <c r="M15" s="11">
        <v>1.1000000000000001</v>
      </c>
      <c r="N15" s="11">
        <v>12.6</v>
      </c>
      <c r="O15" s="11">
        <v>22</v>
      </c>
      <c r="P15" s="8">
        <v>200</v>
      </c>
      <c r="Q15" s="11">
        <v>0.3</v>
      </c>
      <c r="R15" s="11">
        <v>0.3</v>
      </c>
      <c r="S15" s="11">
        <v>5.7</v>
      </c>
      <c r="T15" s="11">
        <v>27</v>
      </c>
      <c r="U15" s="11">
        <v>5.2</v>
      </c>
      <c r="V15" s="11">
        <v>0</v>
      </c>
      <c r="W15" s="11">
        <v>0</v>
      </c>
      <c r="X15" s="11">
        <v>0.2</v>
      </c>
      <c r="Y15" s="11">
        <v>14.5</v>
      </c>
      <c r="Z15" s="11">
        <v>1.1000000000000001</v>
      </c>
      <c r="AA15" s="11">
        <v>12.6</v>
      </c>
      <c r="AB15" s="11">
        <v>22</v>
      </c>
    </row>
    <row r="16" spans="1:28" ht="19.5" customHeight="1" x14ac:dyDescent="0.25">
      <c r="A16" s="7">
        <v>114</v>
      </c>
      <c r="B16" s="3" t="s">
        <v>18</v>
      </c>
      <c r="C16" s="5">
        <v>30</v>
      </c>
      <c r="D16" s="13">
        <v>2.4</v>
      </c>
      <c r="E16" s="13">
        <v>0.3</v>
      </c>
      <c r="F16" s="13">
        <v>14.3</v>
      </c>
      <c r="G16" s="13">
        <v>70.5</v>
      </c>
      <c r="H16" s="13">
        <v>0</v>
      </c>
      <c r="I16" s="13">
        <v>0</v>
      </c>
      <c r="J16" s="13">
        <v>4.3999999999999997E-2</v>
      </c>
      <c r="K16" s="13">
        <v>0</v>
      </c>
      <c r="L16" s="13">
        <v>6.9</v>
      </c>
      <c r="M16" s="13">
        <v>0.5</v>
      </c>
      <c r="N16" s="13">
        <v>13.6</v>
      </c>
      <c r="O16" s="13">
        <v>30.4</v>
      </c>
      <c r="P16" s="5">
        <v>40</v>
      </c>
      <c r="Q16" s="13">
        <v>3.2</v>
      </c>
      <c r="R16" s="13">
        <v>0.4</v>
      </c>
      <c r="S16" s="13">
        <v>19</v>
      </c>
      <c r="T16" s="13">
        <v>94</v>
      </c>
      <c r="U16" s="13">
        <v>0</v>
      </c>
      <c r="V16" s="13">
        <v>0</v>
      </c>
      <c r="W16" s="13">
        <v>5.5E-2</v>
      </c>
      <c r="X16" s="13">
        <v>0</v>
      </c>
      <c r="Y16" s="13">
        <v>9.1999999999999993</v>
      </c>
      <c r="Z16" s="13">
        <v>0.55000000000000004</v>
      </c>
      <c r="AA16" s="13">
        <v>17</v>
      </c>
      <c r="AB16" s="13">
        <v>38</v>
      </c>
    </row>
    <row r="17" spans="1:28" x14ac:dyDescent="0.25">
      <c r="A17" s="7">
        <v>116</v>
      </c>
      <c r="B17" s="7" t="s">
        <v>63</v>
      </c>
      <c r="C17" s="8">
        <v>30</v>
      </c>
      <c r="D17" s="7">
        <v>1.95</v>
      </c>
      <c r="E17" s="7">
        <v>0.33</v>
      </c>
      <c r="F17" s="7">
        <v>10.5</v>
      </c>
      <c r="G17" s="7">
        <v>54.3</v>
      </c>
      <c r="H17" s="7">
        <v>0</v>
      </c>
      <c r="I17" s="7">
        <v>0</v>
      </c>
      <c r="J17" s="7">
        <v>0.1</v>
      </c>
      <c r="K17" s="7">
        <v>0</v>
      </c>
      <c r="L17" s="7">
        <v>11</v>
      </c>
      <c r="M17" s="7">
        <v>1.2</v>
      </c>
      <c r="N17" s="7">
        <v>13.6</v>
      </c>
      <c r="O17" s="7">
        <v>30.4</v>
      </c>
      <c r="P17" s="8">
        <v>40</v>
      </c>
      <c r="Q17" s="11">
        <v>2.6</v>
      </c>
      <c r="R17" s="11">
        <v>0.44</v>
      </c>
      <c r="S17" s="11">
        <v>14</v>
      </c>
      <c r="T17" s="11">
        <v>72.400000000000006</v>
      </c>
      <c r="U17" s="11">
        <v>0</v>
      </c>
      <c r="V17" s="11">
        <v>0</v>
      </c>
      <c r="W17" s="11">
        <v>0.13300000000000001</v>
      </c>
      <c r="X17" s="11">
        <v>0</v>
      </c>
      <c r="Y17" s="11">
        <v>14.67</v>
      </c>
      <c r="Z17" s="11">
        <v>1.6</v>
      </c>
      <c r="AA17" s="11">
        <v>17</v>
      </c>
      <c r="AB17" s="11">
        <v>38</v>
      </c>
    </row>
    <row r="18" spans="1:28" x14ac:dyDescent="0.25">
      <c r="A18" s="7"/>
      <c r="B18" s="9" t="s">
        <v>16</v>
      </c>
      <c r="C18" s="8"/>
      <c r="D18" s="19">
        <f t="shared" ref="D18:O18" si="4">SUM(D12:D17)</f>
        <v>28.29</v>
      </c>
      <c r="E18" s="19">
        <f t="shared" si="4"/>
        <v>27.1</v>
      </c>
      <c r="F18" s="19">
        <f t="shared" si="4"/>
        <v>53.989999999999995</v>
      </c>
      <c r="G18" s="19">
        <f t="shared" si="4"/>
        <v>583.3599999999999</v>
      </c>
      <c r="H18" s="19">
        <f t="shared" si="4"/>
        <v>31.900000000000002</v>
      </c>
      <c r="I18" s="19">
        <f t="shared" si="4"/>
        <v>0.2</v>
      </c>
      <c r="J18" s="19">
        <f t="shared" si="4"/>
        <v>0.48399999999999999</v>
      </c>
      <c r="K18" s="19">
        <f t="shared" si="4"/>
        <v>12.09</v>
      </c>
      <c r="L18" s="19">
        <f t="shared" si="4"/>
        <v>144.71</v>
      </c>
      <c r="M18" s="19">
        <f t="shared" si="4"/>
        <v>8.8099999999999987</v>
      </c>
      <c r="N18" s="19">
        <f t="shared" si="4"/>
        <v>114.72999999999999</v>
      </c>
      <c r="O18" s="19">
        <f t="shared" si="4"/>
        <v>389.45499999999993</v>
      </c>
      <c r="P18" s="22"/>
      <c r="Q18" s="20">
        <f t="shared" ref="Q18:AB18" si="5">SUM(Q12:Q17)</f>
        <v>32.125</v>
      </c>
      <c r="R18" s="20">
        <f t="shared" si="5"/>
        <v>30.310000000000002</v>
      </c>
      <c r="S18" s="20">
        <f t="shared" si="5"/>
        <v>66.45</v>
      </c>
      <c r="T18" s="20">
        <f t="shared" si="5"/>
        <v>677.94999999999993</v>
      </c>
      <c r="U18" s="20">
        <f t="shared" si="5"/>
        <v>40.78</v>
      </c>
      <c r="V18" s="20">
        <f t="shared" si="5"/>
        <v>0.21</v>
      </c>
      <c r="W18" s="20">
        <f t="shared" si="5"/>
        <v>0.56000000000000005</v>
      </c>
      <c r="X18" s="20">
        <f t="shared" si="5"/>
        <v>13.319999999999999</v>
      </c>
      <c r="Y18" s="20">
        <f t="shared" si="5"/>
        <v>173.35999999999999</v>
      </c>
      <c r="Z18" s="20">
        <f t="shared" si="5"/>
        <v>10.013</v>
      </c>
      <c r="AA18" s="20">
        <f t="shared" si="5"/>
        <v>134.33999999999997</v>
      </c>
      <c r="AB18" s="20">
        <f t="shared" si="5"/>
        <v>440.45</v>
      </c>
    </row>
    <row r="19" spans="1:28" x14ac:dyDescent="0.25">
      <c r="A19" s="7"/>
      <c r="B19" s="1" t="s">
        <v>17</v>
      </c>
      <c r="C19" s="8"/>
      <c r="D19" s="41">
        <f t="shared" ref="D19:O19" si="6">D10+D18</f>
        <v>40.69</v>
      </c>
      <c r="E19" s="41">
        <f t="shared" si="6"/>
        <v>37</v>
      </c>
      <c r="F19" s="41">
        <f t="shared" si="6"/>
        <v>145.24</v>
      </c>
      <c r="G19" s="41">
        <f t="shared" si="6"/>
        <v>1087.1599999999999</v>
      </c>
      <c r="H19" s="41">
        <f t="shared" si="6"/>
        <v>47.58</v>
      </c>
      <c r="I19" s="41">
        <f t="shared" si="6"/>
        <v>0.2</v>
      </c>
      <c r="J19" s="41">
        <f t="shared" si="6"/>
        <v>0.86799999999999988</v>
      </c>
      <c r="K19" s="41">
        <f t="shared" si="6"/>
        <v>12.69</v>
      </c>
      <c r="L19" s="41">
        <f t="shared" si="6"/>
        <v>466.90999999999997</v>
      </c>
      <c r="M19" s="41">
        <f t="shared" si="6"/>
        <v>10.52</v>
      </c>
      <c r="N19" s="41">
        <f t="shared" si="6"/>
        <v>195.02999999999997</v>
      </c>
      <c r="O19" s="41">
        <f t="shared" si="6"/>
        <v>582.8549999999999</v>
      </c>
      <c r="P19" s="41"/>
      <c r="Q19" s="41">
        <f t="shared" ref="Q19:AB19" si="7">Q10+Q18</f>
        <v>45.484999999999999</v>
      </c>
      <c r="R19" s="41">
        <f t="shared" si="7"/>
        <v>40.630000000000003</v>
      </c>
      <c r="S19" s="41">
        <f t="shared" si="7"/>
        <v>166.17000000000002</v>
      </c>
      <c r="T19" s="41">
        <f t="shared" si="7"/>
        <v>1223.1099999999999</v>
      </c>
      <c r="U19" s="41">
        <f t="shared" si="7"/>
        <v>57.236000000000004</v>
      </c>
      <c r="V19" s="41">
        <f t="shared" si="7"/>
        <v>0.21</v>
      </c>
      <c r="W19" s="41">
        <f t="shared" si="7"/>
        <v>0.99900000000000011</v>
      </c>
      <c r="X19" s="41">
        <f t="shared" si="7"/>
        <v>13.999999999999998</v>
      </c>
      <c r="Y19" s="41">
        <f t="shared" si="7"/>
        <v>532.07999999999993</v>
      </c>
      <c r="Z19" s="41">
        <f t="shared" si="7"/>
        <v>11.911999999999999</v>
      </c>
      <c r="AA19" s="41">
        <f t="shared" si="7"/>
        <v>226.57999999999998</v>
      </c>
      <c r="AB19" s="41">
        <f t="shared" si="7"/>
        <v>659.45</v>
      </c>
    </row>
    <row r="20" spans="1:28" x14ac:dyDescent="0.25">
      <c r="D20" s="31"/>
      <c r="E20" s="31"/>
      <c r="F20" s="31"/>
      <c r="G20" s="3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x14ac:dyDescent="0.25">
      <c r="C21" s="3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x14ac:dyDescent="0.25">
      <c r="C22" s="3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</sheetData>
  <mergeCells count="6">
    <mergeCell ref="Y3:AB3"/>
    <mergeCell ref="D3:G3"/>
    <mergeCell ref="H3:K3"/>
    <mergeCell ref="L3:O3"/>
    <mergeCell ref="Q3:T3"/>
    <mergeCell ref="U3:X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opLeftCell="A4" workbookViewId="0">
      <selection activeCell="U16" sqref="U16"/>
    </sheetView>
  </sheetViews>
  <sheetFormatPr defaultRowHeight="15" x14ac:dyDescent="0.25"/>
  <cols>
    <col min="1" max="1" width="3.85546875" customWidth="1"/>
    <col min="2" max="2" width="28.5703125" customWidth="1"/>
    <col min="3" max="3" width="5.140625" customWidth="1"/>
    <col min="4" max="6" width="3.42578125" customWidth="1"/>
    <col min="7" max="7" width="5.42578125" customWidth="1"/>
    <col min="8" max="13" width="3.42578125" customWidth="1"/>
    <col min="14" max="14" width="4" customWidth="1"/>
    <col min="15" max="15" width="4.140625" customWidth="1"/>
    <col min="16" max="16" width="5" customWidth="1"/>
    <col min="17" max="19" width="3.42578125" customWidth="1"/>
    <col min="20" max="20" width="5.28515625" customWidth="1"/>
    <col min="21" max="26" width="3.42578125" customWidth="1"/>
    <col min="27" max="27" width="3.85546875" customWidth="1"/>
    <col min="28" max="28" width="4.28515625" customWidth="1"/>
  </cols>
  <sheetData>
    <row r="1" spans="1:28" x14ac:dyDescent="0.25">
      <c r="A1" s="15"/>
      <c r="B1" s="24" t="s">
        <v>126</v>
      </c>
      <c r="C1" s="24"/>
      <c r="D1" s="1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25">
      <c r="A2" s="15"/>
      <c r="B2" s="25" t="s">
        <v>28</v>
      </c>
      <c r="C2" s="24"/>
      <c r="D2" s="1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3.25" x14ac:dyDescent="0.25">
      <c r="A3" s="7"/>
      <c r="B3" s="1" t="s">
        <v>0</v>
      </c>
      <c r="C3" s="29" t="s">
        <v>35</v>
      </c>
      <c r="D3" s="61" t="s">
        <v>14</v>
      </c>
      <c r="E3" s="62"/>
      <c r="F3" s="62"/>
      <c r="G3" s="63"/>
      <c r="H3" s="64" t="s">
        <v>1</v>
      </c>
      <c r="I3" s="64"/>
      <c r="J3" s="64"/>
      <c r="K3" s="64"/>
      <c r="L3" s="64" t="s">
        <v>15</v>
      </c>
      <c r="M3" s="64"/>
      <c r="N3" s="64"/>
      <c r="O3" s="64"/>
      <c r="P3" s="29" t="s">
        <v>36</v>
      </c>
      <c r="Q3" s="61" t="s">
        <v>14</v>
      </c>
      <c r="R3" s="62"/>
      <c r="S3" s="62"/>
      <c r="T3" s="63"/>
      <c r="U3" s="64" t="s">
        <v>1</v>
      </c>
      <c r="V3" s="64"/>
      <c r="W3" s="64"/>
      <c r="X3" s="64"/>
      <c r="Y3" s="64" t="s">
        <v>15</v>
      </c>
      <c r="Z3" s="64"/>
      <c r="AA3" s="64"/>
      <c r="AB3" s="64"/>
    </row>
    <row r="4" spans="1:28" x14ac:dyDescent="0.25">
      <c r="A4" s="7"/>
      <c r="B4" s="1" t="s">
        <v>2</v>
      </c>
      <c r="C4" s="1" t="s">
        <v>12</v>
      </c>
      <c r="D4" s="1" t="s">
        <v>3</v>
      </c>
      <c r="E4" s="1" t="s">
        <v>4</v>
      </c>
      <c r="F4" s="1" t="s">
        <v>5</v>
      </c>
      <c r="G4" s="1" t="s">
        <v>11</v>
      </c>
      <c r="H4" s="1" t="s">
        <v>7</v>
      </c>
      <c r="I4" s="1" t="s">
        <v>38</v>
      </c>
      <c r="J4" s="1" t="s">
        <v>6</v>
      </c>
      <c r="K4" s="1" t="s">
        <v>39</v>
      </c>
      <c r="L4" s="1" t="s">
        <v>8</v>
      </c>
      <c r="M4" s="1" t="s">
        <v>13</v>
      </c>
      <c r="N4" s="1" t="s">
        <v>41</v>
      </c>
      <c r="O4" s="1" t="s">
        <v>40</v>
      </c>
      <c r="P4" s="1" t="s">
        <v>12</v>
      </c>
      <c r="Q4" s="1" t="s">
        <v>3</v>
      </c>
      <c r="R4" s="1" t="s">
        <v>4</v>
      </c>
      <c r="S4" s="1" t="s">
        <v>5</v>
      </c>
      <c r="T4" s="1" t="s">
        <v>11</v>
      </c>
      <c r="U4" s="1" t="s">
        <v>7</v>
      </c>
      <c r="V4" s="1" t="s">
        <v>38</v>
      </c>
      <c r="W4" s="1" t="s">
        <v>6</v>
      </c>
      <c r="X4" s="1" t="s">
        <v>39</v>
      </c>
      <c r="Y4" s="1" t="s">
        <v>8</v>
      </c>
      <c r="Z4" s="1" t="s">
        <v>13</v>
      </c>
      <c r="AA4" s="1" t="s">
        <v>41</v>
      </c>
      <c r="AB4" s="1" t="s">
        <v>40</v>
      </c>
    </row>
    <row r="5" spans="1:28" ht="24" customHeight="1" x14ac:dyDescent="0.25">
      <c r="A5" s="44">
        <v>274</v>
      </c>
      <c r="B5" s="40" t="s">
        <v>98</v>
      </c>
      <c r="C5" s="56" t="s">
        <v>44</v>
      </c>
      <c r="D5" s="33">
        <v>17.8</v>
      </c>
      <c r="E5" s="33">
        <v>17.600000000000001</v>
      </c>
      <c r="F5" s="33">
        <v>14.4</v>
      </c>
      <c r="G5" s="33">
        <v>286</v>
      </c>
      <c r="H5" s="33">
        <v>0</v>
      </c>
      <c r="I5" s="33">
        <v>0</v>
      </c>
      <c r="J5" s="33">
        <v>0</v>
      </c>
      <c r="K5" s="33">
        <v>0.6</v>
      </c>
      <c r="L5" s="33">
        <v>4</v>
      </c>
      <c r="M5" s="33">
        <v>2.8</v>
      </c>
      <c r="N5" s="33">
        <v>12</v>
      </c>
      <c r="O5" s="33">
        <v>180</v>
      </c>
      <c r="P5" s="56" t="s">
        <v>44</v>
      </c>
      <c r="Q5" s="33">
        <v>17.8</v>
      </c>
      <c r="R5" s="33">
        <v>17.600000000000001</v>
      </c>
      <c r="S5" s="33">
        <v>14.4</v>
      </c>
      <c r="T5" s="33">
        <v>286</v>
      </c>
      <c r="U5" s="33">
        <v>0</v>
      </c>
      <c r="V5" s="33">
        <v>0</v>
      </c>
      <c r="W5" s="33">
        <v>0</v>
      </c>
      <c r="X5" s="33">
        <v>0.6</v>
      </c>
      <c r="Y5" s="33">
        <v>4</v>
      </c>
      <c r="Z5" s="33">
        <v>2.8</v>
      </c>
      <c r="AA5" s="33">
        <v>12</v>
      </c>
      <c r="AB5" s="33">
        <v>180</v>
      </c>
    </row>
    <row r="6" spans="1:28" x14ac:dyDescent="0.25">
      <c r="A6" s="7">
        <v>243</v>
      </c>
      <c r="B6" s="7" t="s">
        <v>22</v>
      </c>
      <c r="C6" s="8">
        <v>150</v>
      </c>
      <c r="D6" s="11">
        <v>8.5500000000000007</v>
      </c>
      <c r="E6" s="11">
        <v>7.8</v>
      </c>
      <c r="F6" s="11">
        <v>37</v>
      </c>
      <c r="G6" s="11">
        <v>253</v>
      </c>
      <c r="H6" s="11">
        <v>0</v>
      </c>
      <c r="I6" s="11">
        <v>0</v>
      </c>
      <c r="J6" s="11">
        <v>0.2</v>
      </c>
      <c r="K6" s="11">
        <v>0.5</v>
      </c>
      <c r="L6" s="11">
        <v>14.25</v>
      </c>
      <c r="M6" s="11">
        <v>4.5</v>
      </c>
      <c r="N6" s="11">
        <v>52.9</v>
      </c>
      <c r="O6" s="11">
        <v>203</v>
      </c>
      <c r="P6" s="8">
        <v>180</v>
      </c>
      <c r="Q6" s="11">
        <v>10.26</v>
      </c>
      <c r="R6" s="11">
        <v>9.36</v>
      </c>
      <c r="S6" s="11">
        <v>45</v>
      </c>
      <c r="T6" s="11">
        <v>303.7</v>
      </c>
      <c r="U6" s="11">
        <v>0</v>
      </c>
      <c r="V6" s="11">
        <v>0</v>
      </c>
      <c r="W6" s="11">
        <v>0.18</v>
      </c>
      <c r="X6" s="11">
        <v>0.5</v>
      </c>
      <c r="Y6" s="11">
        <v>16.72</v>
      </c>
      <c r="Z6" s="11">
        <v>5.4</v>
      </c>
      <c r="AA6" s="11">
        <v>52.9</v>
      </c>
      <c r="AB6" s="11">
        <v>203</v>
      </c>
    </row>
    <row r="7" spans="1:28" x14ac:dyDescent="0.25">
      <c r="A7" s="7">
        <v>514</v>
      </c>
      <c r="B7" s="3" t="s">
        <v>110</v>
      </c>
      <c r="C7" s="5">
        <v>200</v>
      </c>
      <c r="D7" s="11">
        <v>1.9</v>
      </c>
      <c r="E7" s="11">
        <v>1.7</v>
      </c>
      <c r="F7" s="11">
        <v>2</v>
      </c>
      <c r="G7" s="11">
        <v>31</v>
      </c>
      <c r="H7" s="11">
        <v>1.3</v>
      </c>
      <c r="I7" s="11">
        <v>8.44</v>
      </c>
      <c r="J7" s="11">
        <v>0.11</v>
      </c>
      <c r="K7" s="11">
        <v>0.11</v>
      </c>
      <c r="L7" s="11">
        <v>119.2</v>
      </c>
      <c r="M7" s="11">
        <v>0.11</v>
      </c>
      <c r="N7" s="11">
        <v>15.1</v>
      </c>
      <c r="O7" s="11">
        <v>79.2</v>
      </c>
      <c r="P7" s="5">
        <v>200</v>
      </c>
      <c r="Q7" s="11">
        <v>1.9</v>
      </c>
      <c r="R7" s="11">
        <v>1.7</v>
      </c>
      <c r="S7" s="11">
        <v>2</v>
      </c>
      <c r="T7" s="11">
        <v>31</v>
      </c>
      <c r="U7" s="11">
        <v>1.3</v>
      </c>
      <c r="V7" s="11">
        <v>8.44</v>
      </c>
      <c r="W7" s="11">
        <v>0.11</v>
      </c>
      <c r="X7" s="11">
        <v>0.11</v>
      </c>
      <c r="Y7" s="11">
        <v>119.2</v>
      </c>
      <c r="Z7" s="11">
        <v>0.11</v>
      </c>
      <c r="AA7" s="11">
        <v>15.1</v>
      </c>
      <c r="AB7" s="11">
        <v>79.2</v>
      </c>
    </row>
    <row r="8" spans="1:28" x14ac:dyDescent="0.25">
      <c r="A8" s="7">
        <v>114</v>
      </c>
      <c r="B8" s="3" t="s">
        <v>18</v>
      </c>
      <c r="C8" s="5">
        <v>30</v>
      </c>
      <c r="D8" s="13">
        <v>2.4</v>
      </c>
      <c r="E8" s="13">
        <v>0.3</v>
      </c>
      <c r="F8" s="13">
        <v>15</v>
      </c>
      <c r="G8" s="13">
        <v>70.5</v>
      </c>
      <c r="H8" s="13">
        <v>0</v>
      </c>
      <c r="I8" s="13">
        <v>0</v>
      </c>
      <c r="J8" s="13">
        <v>4.3999999999999997E-2</v>
      </c>
      <c r="K8" s="13">
        <v>0</v>
      </c>
      <c r="L8" s="13">
        <v>6.9</v>
      </c>
      <c r="M8" s="13">
        <v>0.5</v>
      </c>
      <c r="N8" s="13">
        <v>13.6</v>
      </c>
      <c r="O8" s="13">
        <v>30.4</v>
      </c>
      <c r="P8" s="5">
        <v>40</v>
      </c>
      <c r="Q8" s="13">
        <v>3.2</v>
      </c>
      <c r="R8" s="13">
        <v>0.4</v>
      </c>
      <c r="S8" s="13">
        <v>20</v>
      </c>
      <c r="T8" s="13">
        <v>94</v>
      </c>
      <c r="U8" s="13">
        <v>0</v>
      </c>
      <c r="V8" s="13">
        <v>0</v>
      </c>
      <c r="W8" s="13">
        <v>5.5E-2</v>
      </c>
      <c r="X8" s="13">
        <v>0</v>
      </c>
      <c r="Y8" s="13">
        <v>9.1999999999999993</v>
      </c>
      <c r="Z8" s="13">
        <v>0.66700000000000004</v>
      </c>
      <c r="AA8" s="13">
        <v>17</v>
      </c>
      <c r="AB8" s="13">
        <v>38</v>
      </c>
    </row>
    <row r="9" spans="1:28" x14ac:dyDescent="0.25">
      <c r="A9" s="7"/>
      <c r="B9" s="3"/>
      <c r="C9" s="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5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x14ac:dyDescent="0.25">
      <c r="A10" s="7"/>
      <c r="B10" s="9" t="s">
        <v>16</v>
      </c>
      <c r="C10" s="5"/>
      <c r="D10" s="17">
        <f t="shared" ref="D10:AB10" si="0">SUM(D5:D9)</f>
        <v>30.65</v>
      </c>
      <c r="E10" s="17">
        <f t="shared" si="0"/>
        <v>27.400000000000002</v>
      </c>
      <c r="F10" s="17">
        <f t="shared" si="0"/>
        <v>68.400000000000006</v>
      </c>
      <c r="G10" s="17">
        <f t="shared" si="0"/>
        <v>640.5</v>
      </c>
      <c r="H10" s="17">
        <f t="shared" si="0"/>
        <v>1.3</v>
      </c>
      <c r="I10" s="17">
        <f t="shared" si="0"/>
        <v>8.44</v>
      </c>
      <c r="J10" s="17">
        <f t="shared" si="0"/>
        <v>0.35399999999999998</v>
      </c>
      <c r="K10" s="17">
        <f t="shared" si="0"/>
        <v>1.2100000000000002</v>
      </c>
      <c r="L10" s="17">
        <f t="shared" si="0"/>
        <v>144.35</v>
      </c>
      <c r="M10" s="17">
        <f t="shared" si="0"/>
        <v>7.91</v>
      </c>
      <c r="N10" s="17">
        <f t="shared" si="0"/>
        <v>93.6</v>
      </c>
      <c r="O10" s="17">
        <f t="shared" si="0"/>
        <v>492.59999999999997</v>
      </c>
      <c r="P10" s="28"/>
      <c r="Q10" s="17">
        <f t="shared" si="0"/>
        <v>33.160000000000004</v>
      </c>
      <c r="R10" s="17">
        <f t="shared" si="0"/>
        <v>29.06</v>
      </c>
      <c r="S10" s="17">
        <f t="shared" si="0"/>
        <v>81.400000000000006</v>
      </c>
      <c r="T10" s="17">
        <f t="shared" si="0"/>
        <v>714.7</v>
      </c>
      <c r="U10" s="17">
        <f t="shared" si="0"/>
        <v>1.3</v>
      </c>
      <c r="V10" s="17">
        <f t="shared" si="0"/>
        <v>8.44</v>
      </c>
      <c r="W10" s="17">
        <f t="shared" si="0"/>
        <v>0.34499999999999997</v>
      </c>
      <c r="X10" s="17">
        <f t="shared" si="0"/>
        <v>1.2100000000000002</v>
      </c>
      <c r="Y10" s="17">
        <f t="shared" si="0"/>
        <v>149.12</v>
      </c>
      <c r="Z10" s="17">
        <f t="shared" si="0"/>
        <v>8.9769999999999985</v>
      </c>
      <c r="AA10" s="17">
        <f t="shared" si="0"/>
        <v>97</v>
      </c>
      <c r="AB10" s="17">
        <f t="shared" si="0"/>
        <v>500.2</v>
      </c>
    </row>
    <row r="11" spans="1:28" x14ac:dyDescent="0.25">
      <c r="A11" s="7"/>
      <c r="B11" s="6" t="s">
        <v>9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7"/>
      <c r="R11" s="7"/>
      <c r="S11" s="7"/>
      <c r="T11" s="7"/>
      <c r="U11" s="7"/>
      <c r="V11" s="7"/>
      <c r="W11" s="14"/>
      <c r="X11" s="14"/>
      <c r="Y11" s="14"/>
      <c r="Z11" s="14"/>
      <c r="AA11" s="14"/>
      <c r="AB11" s="14"/>
    </row>
    <row r="12" spans="1:28" ht="24" customHeight="1" x14ac:dyDescent="0.25">
      <c r="A12" s="7">
        <v>66</v>
      </c>
      <c r="B12" s="40" t="s">
        <v>99</v>
      </c>
      <c r="C12" s="21">
        <v>70</v>
      </c>
      <c r="D12" s="11">
        <v>2.4500000000000002</v>
      </c>
      <c r="E12" s="11">
        <v>7.98</v>
      </c>
      <c r="F12" s="11">
        <v>6.72</v>
      </c>
      <c r="G12" s="11">
        <v>107.8</v>
      </c>
      <c r="H12" s="11">
        <v>3.16</v>
      </c>
      <c r="I12" s="11">
        <f t="shared" ref="I12:O12" si="1">V12/8*6</f>
        <v>0</v>
      </c>
      <c r="J12" s="11">
        <v>0.22</v>
      </c>
      <c r="K12" s="11">
        <f t="shared" si="1"/>
        <v>2.3250000000000002</v>
      </c>
      <c r="L12" s="11">
        <v>15</v>
      </c>
      <c r="M12" s="11">
        <v>0.35</v>
      </c>
      <c r="N12" s="11">
        <f t="shared" si="1"/>
        <v>10.5</v>
      </c>
      <c r="O12" s="11">
        <f t="shared" si="1"/>
        <v>7.14</v>
      </c>
      <c r="P12" s="21">
        <v>100</v>
      </c>
      <c r="Q12" s="11">
        <v>3.5</v>
      </c>
      <c r="R12" s="11">
        <v>11.4</v>
      </c>
      <c r="S12" s="11">
        <v>9.6</v>
      </c>
      <c r="T12" s="11">
        <v>154</v>
      </c>
      <c r="U12" s="11">
        <v>4.5140000000000002</v>
      </c>
      <c r="V12" s="11">
        <v>0</v>
      </c>
      <c r="W12" s="11">
        <v>0.314</v>
      </c>
      <c r="X12" s="11">
        <v>3.1</v>
      </c>
      <c r="Y12" s="11">
        <v>21.43</v>
      </c>
      <c r="Z12" s="11">
        <v>0.5</v>
      </c>
      <c r="AA12" s="11">
        <v>14</v>
      </c>
      <c r="AB12" s="11">
        <v>9.52</v>
      </c>
    </row>
    <row r="13" spans="1:28" ht="26.25" customHeight="1" x14ac:dyDescent="0.25">
      <c r="A13" s="7">
        <v>159</v>
      </c>
      <c r="B13" s="38" t="s">
        <v>53</v>
      </c>
      <c r="C13" s="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8" t="s">
        <v>59</v>
      </c>
      <c r="Q13" s="11">
        <v>11</v>
      </c>
      <c r="R13" s="11">
        <v>9.25</v>
      </c>
      <c r="S13" s="11">
        <v>15</v>
      </c>
      <c r="T13" s="11">
        <v>18706</v>
      </c>
      <c r="U13" s="11">
        <v>11.25</v>
      </c>
      <c r="V13" s="11">
        <v>0.125</v>
      </c>
      <c r="W13" s="11">
        <v>1.4999999999999999E-2</v>
      </c>
      <c r="X13" s="11">
        <v>0.6</v>
      </c>
      <c r="Y13" s="11">
        <v>16.25</v>
      </c>
      <c r="Z13" s="11">
        <v>1.625</v>
      </c>
      <c r="AA13" s="11">
        <v>41.5</v>
      </c>
      <c r="AB13" s="11">
        <v>137.91</v>
      </c>
    </row>
    <row r="14" spans="1:28" ht="35.25" customHeight="1" x14ac:dyDescent="0.25">
      <c r="A14" s="7">
        <v>159</v>
      </c>
      <c r="B14" s="38" t="s">
        <v>53</v>
      </c>
      <c r="C14" s="8" t="s">
        <v>58</v>
      </c>
      <c r="D14" s="11">
        <v>8.8000000000000007</v>
      </c>
      <c r="E14" s="11">
        <v>7.4</v>
      </c>
      <c r="F14" s="11">
        <v>12</v>
      </c>
      <c r="G14" s="11">
        <v>150.01</v>
      </c>
      <c r="H14" s="11">
        <v>9</v>
      </c>
      <c r="I14" s="11">
        <v>0.2</v>
      </c>
      <c r="J14" s="11">
        <v>0.1</v>
      </c>
      <c r="K14" s="11">
        <v>0.5</v>
      </c>
      <c r="L14" s="11">
        <v>13</v>
      </c>
      <c r="M14" s="11">
        <v>1.3</v>
      </c>
      <c r="N14" s="11">
        <v>33</v>
      </c>
      <c r="O14" s="11">
        <v>110</v>
      </c>
      <c r="P14" s="8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26.25" customHeight="1" x14ac:dyDescent="0.25">
      <c r="A15" s="7">
        <v>375</v>
      </c>
      <c r="B15" s="7" t="s">
        <v>120</v>
      </c>
      <c r="C15" s="8" t="s">
        <v>43</v>
      </c>
      <c r="D15" s="11">
        <v>14.6</v>
      </c>
      <c r="E15" s="11">
        <v>13.5</v>
      </c>
      <c r="F15" s="11">
        <v>29.8</v>
      </c>
      <c r="G15" s="11">
        <v>299</v>
      </c>
      <c r="H15" s="11">
        <v>4.2</v>
      </c>
      <c r="I15" s="11">
        <v>0</v>
      </c>
      <c r="J15" s="11">
        <v>7.0000000000000007E-2</v>
      </c>
      <c r="K15" s="11">
        <v>8</v>
      </c>
      <c r="L15" s="11">
        <v>23</v>
      </c>
      <c r="M15" s="11">
        <v>2.8</v>
      </c>
      <c r="N15" s="11">
        <v>29</v>
      </c>
      <c r="O15" s="11">
        <v>173</v>
      </c>
      <c r="P15" s="8" t="s">
        <v>43</v>
      </c>
      <c r="Q15" s="11">
        <v>15</v>
      </c>
      <c r="R15" s="11">
        <v>14</v>
      </c>
      <c r="S15" s="11">
        <v>30</v>
      </c>
      <c r="T15" s="11">
        <v>199</v>
      </c>
      <c r="U15" s="11">
        <v>4.2</v>
      </c>
      <c r="V15" s="11">
        <v>0</v>
      </c>
      <c r="W15" s="11">
        <v>7.0000000000000007E-2</v>
      </c>
      <c r="X15" s="11">
        <v>8</v>
      </c>
      <c r="Y15" s="11">
        <v>23</v>
      </c>
      <c r="Z15" s="11">
        <v>2.8</v>
      </c>
      <c r="AA15" s="11">
        <v>29</v>
      </c>
      <c r="AB15" s="11">
        <v>173</v>
      </c>
    </row>
    <row r="16" spans="1:28" x14ac:dyDescent="0.25">
      <c r="A16" s="7">
        <v>539</v>
      </c>
      <c r="B16" s="7" t="s">
        <v>91</v>
      </c>
      <c r="C16" s="36">
        <v>200</v>
      </c>
      <c r="D16" s="11">
        <v>0.1</v>
      </c>
      <c r="E16" s="11">
        <v>0</v>
      </c>
      <c r="F16" s="11">
        <v>4.4000000000000004</v>
      </c>
      <c r="G16" s="11">
        <v>18</v>
      </c>
      <c r="H16" s="11">
        <v>3.6</v>
      </c>
      <c r="I16" s="11">
        <v>0</v>
      </c>
      <c r="J16" s="11">
        <v>0</v>
      </c>
      <c r="K16" s="11">
        <v>0</v>
      </c>
      <c r="L16" s="11">
        <v>14</v>
      </c>
      <c r="M16" s="11">
        <v>0.5</v>
      </c>
      <c r="N16" s="11">
        <v>22.33</v>
      </c>
      <c r="O16" s="11">
        <v>26.33</v>
      </c>
      <c r="P16" s="36">
        <v>200</v>
      </c>
      <c r="Q16" s="11">
        <v>0.1</v>
      </c>
      <c r="R16" s="11">
        <v>0</v>
      </c>
      <c r="S16" s="11">
        <v>4.4000000000000004</v>
      </c>
      <c r="T16" s="11">
        <v>18</v>
      </c>
      <c r="U16" s="11">
        <v>3.6</v>
      </c>
      <c r="V16" s="11">
        <v>0</v>
      </c>
      <c r="W16" s="11">
        <v>0</v>
      </c>
      <c r="X16" s="11">
        <v>0</v>
      </c>
      <c r="Y16" s="11">
        <v>14</v>
      </c>
      <c r="Z16" s="11">
        <v>0.5</v>
      </c>
      <c r="AA16" s="11">
        <v>22.33</v>
      </c>
      <c r="AB16" s="11">
        <v>26.33</v>
      </c>
    </row>
    <row r="17" spans="1:28" x14ac:dyDescent="0.25">
      <c r="A17" s="7">
        <v>114</v>
      </c>
      <c r="B17" s="3" t="s">
        <v>18</v>
      </c>
      <c r="C17" s="5">
        <v>30</v>
      </c>
      <c r="D17" s="13">
        <v>2.4</v>
      </c>
      <c r="E17" s="13">
        <v>0.3</v>
      </c>
      <c r="F17" s="13">
        <v>14.3</v>
      </c>
      <c r="G17" s="13">
        <v>70.5</v>
      </c>
      <c r="H17" s="13">
        <v>0</v>
      </c>
      <c r="I17" s="13">
        <v>0</v>
      </c>
      <c r="J17" s="13">
        <v>4.3999999999999997E-2</v>
      </c>
      <c r="K17" s="13">
        <v>0</v>
      </c>
      <c r="L17" s="13">
        <v>6.9</v>
      </c>
      <c r="M17" s="13">
        <v>0.5</v>
      </c>
      <c r="N17" s="13">
        <v>13.6</v>
      </c>
      <c r="O17" s="13">
        <v>30.4</v>
      </c>
      <c r="P17" s="5">
        <v>40</v>
      </c>
      <c r="Q17" s="13">
        <v>3.2</v>
      </c>
      <c r="R17" s="13">
        <v>0.4</v>
      </c>
      <c r="S17" s="13">
        <v>19</v>
      </c>
      <c r="T17" s="13">
        <v>94</v>
      </c>
      <c r="U17" s="13">
        <v>0</v>
      </c>
      <c r="V17" s="13">
        <v>0</v>
      </c>
      <c r="W17" s="13">
        <v>5.5E-2</v>
      </c>
      <c r="X17" s="13">
        <v>0</v>
      </c>
      <c r="Y17" s="13">
        <v>9.1999999999999993</v>
      </c>
      <c r="Z17" s="13">
        <v>0.55000000000000004</v>
      </c>
      <c r="AA17" s="13">
        <v>17</v>
      </c>
      <c r="AB17" s="13">
        <v>38</v>
      </c>
    </row>
    <row r="18" spans="1:28" x14ac:dyDescent="0.25">
      <c r="A18" s="7">
        <v>116</v>
      </c>
      <c r="B18" s="7" t="s">
        <v>63</v>
      </c>
      <c r="C18" s="8">
        <v>30</v>
      </c>
      <c r="D18" s="7">
        <v>1.95</v>
      </c>
      <c r="E18" s="7">
        <v>0.33</v>
      </c>
      <c r="F18" s="7">
        <v>10.5</v>
      </c>
      <c r="G18" s="7">
        <v>54.3</v>
      </c>
      <c r="H18" s="7">
        <v>0</v>
      </c>
      <c r="I18" s="7">
        <v>0</v>
      </c>
      <c r="J18" s="7">
        <v>0.1</v>
      </c>
      <c r="K18" s="7">
        <v>0</v>
      </c>
      <c r="L18" s="7">
        <v>11</v>
      </c>
      <c r="M18" s="7">
        <v>1.2</v>
      </c>
      <c r="N18" s="7">
        <v>13.6</v>
      </c>
      <c r="O18" s="7">
        <v>30.4</v>
      </c>
      <c r="P18" s="8">
        <v>40</v>
      </c>
      <c r="Q18" s="11">
        <v>2.6</v>
      </c>
      <c r="R18" s="11">
        <v>0.44</v>
      </c>
      <c r="S18" s="11">
        <v>14</v>
      </c>
      <c r="T18" s="11">
        <v>72.400000000000006</v>
      </c>
      <c r="U18" s="11">
        <v>0</v>
      </c>
      <c r="V18" s="11">
        <v>0</v>
      </c>
      <c r="W18" s="11">
        <v>0.13300000000000001</v>
      </c>
      <c r="X18" s="11">
        <v>0</v>
      </c>
      <c r="Y18" s="11">
        <v>14.67</v>
      </c>
      <c r="Z18" s="11">
        <v>1.6</v>
      </c>
      <c r="AA18" s="11">
        <v>17</v>
      </c>
      <c r="AB18" s="11">
        <v>38</v>
      </c>
    </row>
    <row r="19" spans="1:28" x14ac:dyDescent="0.25">
      <c r="A19" s="7"/>
      <c r="B19" s="9" t="s">
        <v>16</v>
      </c>
      <c r="C19" s="8"/>
      <c r="D19" s="19">
        <f t="shared" ref="D19:O19" si="2">SUM(D12:D18)</f>
        <v>30.3</v>
      </c>
      <c r="E19" s="19">
        <f t="shared" si="2"/>
        <v>29.51</v>
      </c>
      <c r="F19" s="19">
        <f t="shared" si="2"/>
        <v>77.72</v>
      </c>
      <c r="G19" s="19">
        <f t="shared" si="2"/>
        <v>699.6099999999999</v>
      </c>
      <c r="H19" s="19">
        <f t="shared" si="2"/>
        <v>19.96</v>
      </c>
      <c r="I19" s="19">
        <f t="shared" si="2"/>
        <v>0.2</v>
      </c>
      <c r="J19" s="19">
        <f t="shared" si="2"/>
        <v>0.53400000000000003</v>
      </c>
      <c r="K19" s="19">
        <f t="shared" si="2"/>
        <v>10.824999999999999</v>
      </c>
      <c r="L19" s="19">
        <f t="shared" si="2"/>
        <v>82.9</v>
      </c>
      <c r="M19" s="19">
        <f t="shared" si="2"/>
        <v>6.6499999999999995</v>
      </c>
      <c r="N19" s="19">
        <f t="shared" si="2"/>
        <v>122.02999999999999</v>
      </c>
      <c r="O19" s="19">
        <f t="shared" si="2"/>
        <v>377.26999999999992</v>
      </c>
      <c r="P19" s="30"/>
      <c r="Q19" s="19">
        <f t="shared" ref="Q19:AB19" si="3">SUM(Q12:Q18)</f>
        <v>35.400000000000006</v>
      </c>
      <c r="R19" s="19">
        <f t="shared" si="3"/>
        <v>35.489999999999995</v>
      </c>
      <c r="S19" s="19">
        <f t="shared" si="3"/>
        <v>92</v>
      </c>
      <c r="T19" s="19">
        <f t="shared" si="3"/>
        <v>19243.400000000001</v>
      </c>
      <c r="U19" s="19">
        <f t="shared" si="3"/>
        <v>23.564</v>
      </c>
      <c r="V19" s="19">
        <f t="shared" si="3"/>
        <v>0.125</v>
      </c>
      <c r="W19" s="19">
        <f t="shared" si="3"/>
        <v>0.58699999999999997</v>
      </c>
      <c r="X19" s="19">
        <f t="shared" si="3"/>
        <v>11.7</v>
      </c>
      <c r="Y19" s="19">
        <f t="shared" si="3"/>
        <v>98.550000000000011</v>
      </c>
      <c r="Z19" s="19">
        <f t="shared" si="3"/>
        <v>7.5749999999999993</v>
      </c>
      <c r="AA19" s="19">
        <f t="shared" si="3"/>
        <v>140.82999999999998</v>
      </c>
      <c r="AB19" s="19">
        <f t="shared" si="3"/>
        <v>422.76</v>
      </c>
    </row>
    <row r="20" spans="1:28" x14ac:dyDescent="0.25">
      <c r="A20" s="7"/>
      <c r="B20" s="1" t="s">
        <v>17</v>
      </c>
      <c r="C20" s="8"/>
      <c r="D20" s="41">
        <f t="shared" ref="D20:O20" si="4">D10+D19</f>
        <v>60.95</v>
      </c>
      <c r="E20" s="41">
        <f t="shared" si="4"/>
        <v>56.910000000000004</v>
      </c>
      <c r="F20" s="41">
        <f t="shared" si="4"/>
        <v>146.12</v>
      </c>
      <c r="G20" s="41">
        <f t="shared" si="4"/>
        <v>1340.11</v>
      </c>
      <c r="H20" s="41">
        <f t="shared" si="4"/>
        <v>21.26</v>
      </c>
      <c r="I20" s="41">
        <f t="shared" si="4"/>
        <v>8.6399999999999988</v>
      </c>
      <c r="J20" s="41">
        <f t="shared" si="4"/>
        <v>0.88800000000000001</v>
      </c>
      <c r="K20" s="41">
        <f t="shared" si="4"/>
        <v>12.035</v>
      </c>
      <c r="L20" s="41">
        <f t="shared" si="4"/>
        <v>227.25</v>
      </c>
      <c r="M20" s="41">
        <f t="shared" si="4"/>
        <v>14.559999999999999</v>
      </c>
      <c r="N20" s="41">
        <f t="shared" si="4"/>
        <v>215.63</v>
      </c>
      <c r="O20" s="41">
        <f t="shared" si="4"/>
        <v>869.86999999999989</v>
      </c>
      <c r="P20" s="41"/>
      <c r="Q20" s="41">
        <f t="shared" ref="Q20:AB20" si="5">Q10+Q19</f>
        <v>68.56</v>
      </c>
      <c r="R20" s="41">
        <f t="shared" si="5"/>
        <v>64.55</v>
      </c>
      <c r="S20" s="41">
        <f t="shared" si="5"/>
        <v>173.4</v>
      </c>
      <c r="T20" s="41">
        <f t="shared" si="5"/>
        <v>19958.100000000002</v>
      </c>
      <c r="U20" s="41">
        <f t="shared" si="5"/>
        <v>24.864000000000001</v>
      </c>
      <c r="V20" s="41">
        <f t="shared" si="5"/>
        <v>8.5649999999999995</v>
      </c>
      <c r="W20" s="41">
        <f t="shared" si="5"/>
        <v>0.93199999999999994</v>
      </c>
      <c r="X20" s="41">
        <f t="shared" si="5"/>
        <v>12.91</v>
      </c>
      <c r="Y20" s="41">
        <f t="shared" si="5"/>
        <v>247.67000000000002</v>
      </c>
      <c r="Z20" s="41">
        <f t="shared" si="5"/>
        <v>16.552</v>
      </c>
      <c r="AA20" s="41">
        <f t="shared" si="5"/>
        <v>237.82999999999998</v>
      </c>
      <c r="AB20" s="41">
        <f t="shared" si="5"/>
        <v>922.96</v>
      </c>
    </row>
    <row r="21" spans="1:28" x14ac:dyDescent="0.25">
      <c r="D21" s="31"/>
      <c r="E21" s="31"/>
      <c r="F21" s="31"/>
      <c r="G21" s="3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8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</sheetData>
  <mergeCells count="6">
    <mergeCell ref="Y3:AB3"/>
    <mergeCell ref="D3:G3"/>
    <mergeCell ref="H3:K3"/>
    <mergeCell ref="L3:O3"/>
    <mergeCell ref="Q3:T3"/>
    <mergeCell ref="U3:X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selection activeCell="U15" sqref="U15"/>
    </sheetView>
  </sheetViews>
  <sheetFormatPr defaultRowHeight="15" x14ac:dyDescent="0.25"/>
  <cols>
    <col min="1" max="1" width="3.85546875" customWidth="1"/>
    <col min="2" max="2" width="28.140625" customWidth="1"/>
    <col min="3" max="3" width="5.28515625" customWidth="1"/>
    <col min="4" max="6" width="3.42578125" customWidth="1"/>
    <col min="7" max="7" width="5.7109375" customWidth="1"/>
    <col min="8" max="15" width="3.42578125" customWidth="1"/>
    <col min="16" max="16" width="5.140625" customWidth="1"/>
    <col min="17" max="19" width="3.42578125" customWidth="1"/>
    <col min="20" max="20" width="5.7109375" customWidth="1"/>
    <col min="21" max="26" width="3.42578125" customWidth="1"/>
    <col min="27" max="27" width="4.28515625" customWidth="1"/>
    <col min="28" max="28" width="4.140625" customWidth="1"/>
  </cols>
  <sheetData>
    <row r="1" spans="1:28" x14ac:dyDescent="0.25">
      <c r="A1" s="15"/>
      <c r="B1" s="24" t="s">
        <v>126</v>
      </c>
      <c r="C1" s="24"/>
      <c r="D1" s="1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25">
      <c r="A2" s="15"/>
      <c r="B2" s="25" t="s">
        <v>30</v>
      </c>
      <c r="C2" s="24"/>
      <c r="D2" s="1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3.25" x14ac:dyDescent="0.25">
      <c r="A3" s="7"/>
      <c r="B3" s="1" t="s">
        <v>0</v>
      </c>
      <c r="C3" s="29" t="s">
        <v>35</v>
      </c>
      <c r="D3" s="61" t="s">
        <v>14</v>
      </c>
      <c r="E3" s="62"/>
      <c r="F3" s="62"/>
      <c r="G3" s="63"/>
      <c r="H3" s="64" t="s">
        <v>1</v>
      </c>
      <c r="I3" s="64"/>
      <c r="J3" s="64"/>
      <c r="K3" s="64"/>
      <c r="L3" s="64" t="s">
        <v>15</v>
      </c>
      <c r="M3" s="64"/>
      <c r="N3" s="64"/>
      <c r="O3" s="64"/>
      <c r="P3" s="29" t="s">
        <v>36</v>
      </c>
      <c r="Q3" s="61" t="s">
        <v>14</v>
      </c>
      <c r="R3" s="62"/>
      <c r="S3" s="62"/>
      <c r="T3" s="63"/>
      <c r="U3" s="64" t="s">
        <v>1</v>
      </c>
      <c r="V3" s="64"/>
      <c r="W3" s="64"/>
      <c r="X3" s="64"/>
      <c r="Y3" s="64" t="s">
        <v>15</v>
      </c>
      <c r="Z3" s="64"/>
      <c r="AA3" s="64"/>
      <c r="AB3" s="64"/>
    </row>
    <row r="4" spans="1:28" x14ac:dyDescent="0.25">
      <c r="A4" s="7"/>
      <c r="B4" s="1" t="s">
        <v>2</v>
      </c>
      <c r="C4" s="1" t="s">
        <v>12</v>
      </c>
      <c r="D4" s="1" t="s">
        <v>3</v>
      </c>
      <c r="E4" s="1" t="s">
        <v>4</v>
      </c>
      <c r="F4" s="1" t="s">
        <v>5</v>
      </c>
      <c r="G4" s="1" t="s">
        <v>11</v>
      </c>
      <c r="H4" s="1" t="s">
        <v>7</v>
      </c>
      <c r="I4" s="1" t="s">
        <v>38</v>
      </c>
      <c r="J4" s="1" t="s">
        <v>6</v>
      </c>
      <c r="K4" s="1" t="s">
        <v>39</v>
      </c>
      <c r="L4" s="1" t="s">
        <v>8</v>
      </c>
      <c r="M4" s="1" t="s">
        <v>13</v>
      </c>
      <c r="N4" s="1" t="s">
        <v>41</v>
      </c>
      <c r="O4" s="1" t="s">
        <v>40</v>
      </c>
      <c r="P4" s="1" t="s">
        <v>12</v>
      </c>
      <c r="Q4" s="1" t="s">
        <v>3</v>
      </c>
      <c r="R4" s="1" t="s">
        <v>4</v>
      </c>
      <c r="S4" s="1" t="s">
        <v>5</v>
      </c>
      <c r="T4" s="1" t="s">
        <v>11</v>
      </c>
      <c r="U4" s="1" t="s">
        <v>7</v>
      </c>
      <c r="V4" s="1" t="s">
        <v>38</v>
      </c>
      <c r="W4" s="1" t="s">
        <v>6</v>
      </c>
      <c r="X4" s="1" t="s">
        <v>39</v>
      </c>
      <c r="Y4" s="1" t="s">
        <v>8</v>
      </c>
      <c r="Z4" s="1" t="s">
        <v>13</v>
      </c>
      <c r="AA4" s="1" t="s">
        <v>41</v>
      </c>
      <c r="AB4" s="1" t="s">
        <v>40</v>
      </c>
    </row>
    <row r="5" spans="1:28" ht="24.75" customHeight="1" x14ac:dyDescent="0.25">
      <c r="A5" s="7">
        <v>274</v>
      </c>
      <c r="B5" s="40" t="s">
        <v>125</v>
      </c>
      <c r="C5" s="5" t="s">
        <v>19</v>
      </c>
      <c r="D5" s="11">
        <v>4.9400000000000004</v>
      </c>
      <c r="E5" s="11">
        <v>6.06</v>
      </c>
      <c r="F5" s="11">
        <v>18.62</v>
      </c>
      <c r="G5" s="11">
        <v>148.5</v>
      </c>
      <c r="H5" s="11">
        <v>0.36</v>
      </c>
      <c r="I5" s="11">
        <v>34.6</v>
      </c>
      <c r="J5" s="11">
        <v>0.06</v>
      </c>
      <c r="K5" s="11">
        <v>0.1</v>
      </c>
      <c r="L5" s="11">
        <v>146.19999999999999</v>
      </c>
      <c r="M5" s="11">
        <v>0.5</v>
      </c>
      <c r="N5" s="11">
        <v>63.7</v>
      </c>
      <c r="O5" s="11">
        <v>228.5</v>
      </c>
      <c r="P5" s="5" t="s">
        <v>19</v>
      </c>
      <c r="Q5" s="11">
        <v>4.9400000000000004</v>
      </c>
      <c r="R5" s="11">
        <v>6.06</v>
      </c>
      <c r="S5" s="11">
        <v>18.62</v>
      </c>
      <c r="T5" s="11">
        <v>148.5</v>
      </c>
      <c r="U5" s="11">
        <v>0.36</v>
      </c>
      <c r="V5" s="11">
        <v>34.6</v>
      </c>
      <c r="W5" s="11">
        <v>0.06</v>
      </c>
      <c r="X5" s="11">
        <v>0.1</v>
      </c>
      <c r="Y5" s="11">
        <v>146.19999999999999</v>
      </c>
      <c r="Z5" s="11">
        <v>0.5</v>
      </c>
      <c r="AA5" s="11">
        <v>63.7</v>
      </c>
      <c r="AB5" s="11">
        <v>228.5</v>
      </c>
    </row>
    <row r="6" spans="1:28" x14ac:dyDescent="0.25">
      <c r="A6" s="8">
        <v>508</v>
      </c>
      <c r="B6" s="3" t="s">
        <v>117</v>
      </c>
      <c r="C6" s="5">
        <v>200</v>
      </c>
      <c r="D6" s="13">
        <v>4.2</v>
      </c>
      <c r="E6" s="13">
        <v>4</v>
      </c>
      <c r="F6" s="13">
        <v>2</v>
      </c>
      <c r="G6" s="13">
        <v>31</v>
      </c>
      <c r="H6" s="13">
        <v>0.1</v>
      </c>
      <c r="I6" s="13">
        <v>0</v>
      </c>
      <c r="J6" s="13">
        <v>0</v>
      </c>
      <c r="K6" s="13">
        <v>0</v>
      </c>
      <c r="L6" s="13">
        <v>132</v>
      </c>
      <c r="M6" s="13">
        <v>0.8</v>
      </c>
      <c r="N6" s="13">
        <v>1.55</v>
      </c>
      <c r="O6" s="13">
        <v>2.89</v>
      </c>
      <c r="P6" s="5">
        <v>200</v>
      </c>
      <c r="Q6" s="13">
        <v>4.2</v>
      </c>
      <c r="R6" s="13">
        <v>4</v>
      </c>
      <c r="S6" s="13">
        <v>2</v>
      </c>
      <c r="T6" s="13">
        <v>31</v>
      </c>
      <c r="U6" s="13">
        <v>0.1</v>
      </c>
      <c r="V6" s="13">
        <v>0</v>
      </c>
      <c r="W6" s="13">
        <v>0</v>
      </c>
      <c r="X6" s="13">
        <v>0</v>
      </c>
      <c r="Y6" s="13">
        <v>132</v>
      </c>
      <c r="Z6" s="13">
        <v>0.8</v>
      </c>
      <c r="AA6" s="13">
        <v>1.55</v>
      </c>
      <c r="AB6" s="13">
        <v>2.89</v>
      </c>
    </row>
    <row r="7" spans="1:28" x14ac:dyDescent="0.25">
      <c r="A7" s="7">
        <v>108</v>
      </c>
      <c r="B7" s="3" t="s">
        <v>123</v>
      </c>
      <c r="C7" s="5">
        <v>150</v>
      </c>
      <c r="D7" s="11">
        <v>2.25</v>
      </c>
      <c r="E7" s="11">
        <v>0.75</v>
      </c>
      <c r="F7" s="11">
        <v>31.5</v>
      </c>
      <c r="G7" s="11">
        <v>144</v>
      </c>
      <c r="H7" s="11">
        <v>15</v>
      </c>
      <c r="I7" s="11">
        <v>4.22</v>
      </c>
      <c r="J7" s="11">
        <v>0</v>
      </c>
      <c r="K7" s="11">
        <v>0</v>
      </c>
      <c r="L7" s="11">
        <v>12.3</v>
      </c>
      <c r="M7" s="11">
        <v>0.9</v>
      </c>
      <c r="N7" s="11">
        <v>8.67</v>
      </c>
      <c r="O7" s="11">
        <v>40</v>
      </c>
      <c r="P7" s="5">
        <v>150</v>
      </c>
      <c r="Q7" s="11">
        <v>2.25</v>
      </c>
      <c r="R7" s="11">
        <v>0.75</v>
      </c>
      <c r="S7" s="11">
        <v>31.5</v>
      </c>
      <c r="T7" s="11">
        <v>144</v>
      </c>
      <c r="U7" s="11">
        <v>15</v>
      </c>
      <c r="V7" s="11">
        <v>4.22</v>
      </c>
      <c r="W7" s="11">
        <v>0</v>
      </c>
      <c r="X7" s="11">
        <v>0</v>
      </c>
      <c r="Y7" s="11">
        <v>12.3</v>
      </c>
      <c r="Z7" s="11">
        <v>0.9</v>
      </c>
      <c r="AA7" s="11">
        <v>8.67</v>
      </c>
      <c r="AB7" s="11">
        <v>40</v>
      </c>
    </row>
    <row r="8" spans="1:28" x14ac:dyDescent="0.25">
      <c r="A8" s="7">
        <v>114</v>
      </c>
      <c r="B8" s="3" t="s">
        <v>18</v>
      </c>
      <c r="C8" s="5">
        <v>30</v>
      </c>
      <c r="D8" s="13">
        <v>2.4</v>
      </c>
      <c r="E8" s="13">
        <v>0.3</v>
      </c>
      <c r="F8" s="13">
        <v>15</v>
      </c>
      <c r="G8" s="13">
        <v>70.5</v>
      </c>
      <c r="H8" s="13">
        <v>0</v>
      </c>
      <c r="I8" s="13">
        <v>0</v>
      </c>
      <c r="J8" s="13">
        <v>4.3999999999999997E-2</v>
      </c>
      <c r="K8" s="13">
        <v>0</v>
      </c>
      <c r="L8" s="13">
        <v>6.9</v>
      </c>
      <c r="M8" s="13">
        <v>0.5</v>
      </c>
      <c r="N8" s="13">
        <v>13.6</v>
      </c>
      <c r="O8" s="13">
        <v>30.4</v>
      </c>
      <c r="P8" s="5">
        <v>40</v>
      </c>
      <c r="Q8" s="13">
        <v>3.2</v>
      </c>
      <c r="R8" s="13">
        <v>0.4</v>
      </c>
      <c r="S8" s="13">
        <v>20</v>
      </c>
      <c r="T8" s="13">
        <v>94</v>
      </c>
      <c r="U8" s="13">
        <v>0</v>
      </c>
      <c r="V8" s="13">
        <v>0</v>
      </c>
      <c r="W8" s="13">
        <v>5.5E-2</v>
      </c>
      <c r="X8" s="13">
        <v>0</v>
      </c>
      <c r="Y8" s="13">
        <v>9.1999999999999993</v>
      </c>
      <c r="Z8" s="13">
        <v>0.66700000000000004</v>
      </c>
      <c r="AA8" s="13">
        <v>17</v>
      </c>
      <c r="AB8" s="13">
        <v>38</v>
      </c>
    </row>
    <row r="9" spans="1:28" x14ac:dyDescent="0.25">
      <c r="A9" s="7"/>
      <c r="B9" s="9" t="s">
        <v>16</v>
      </c>
      <c r="C9" s="5"/>
      <c r="D9" s="17">
        <f t="shared" ref="D9:O9" si="0">SUM(D5:D8)</f>
        <v>13.790000000000001</v>
      </c>
      <c r="E9" s="17">
        <f t="shared" si="0"/>
        <v>11.11</v>
      </c>
      <c r="F9" s="17">
        <f t="shared" si="0"/>
        <v>67.12</v>
      </c>
      <c r="G9" s="17">
        <f t="shared" si="0"/>
        <v>394</v>
      </c>
      <c r="H9" s="17">
        <f t="shared" si="0"/>
        <v>15.46</v>
      </c>
      <c r="I9" s="17">
        <f t="shared" si="0"/>
        <v>38.82</v>
      </c>
      <c r="J9" s="17">
        <f t="shared" si="0"/>
        <v>0.104</v>
      </c>
      <c r="K9" s="17">
        <f t="shared" si="0"/>
        <v>0.1</v>
      </c>
      <c r="L9" s="17">
        <f t="shared" si="0"/>
        <v>297.39999999999998</v>
      </c>
      <c r="M9" s="17">
        <f t="shared" si="0"/>
        <v>2.7</v>
      </c>
      <c r="N9" s="17">
        <f t="shared" si="0"/>
        <v>87.52</v>
      </c>
      <c r="O9" s="17">
        <f t="shared" si="0"/>
        <v>301.78999999999996</v>
      </c>
      <c r="P9" s="28"/>
      <c r="Q9" s="17">
        <f t="shared" ref="Q9:AB9" si="1">SUM(Q5:Q8)</f>
        <v>14.59</v>
      </c>
      <c r="R9" s="17">
        <f t="shared" si="1"/>
        <v>11.209999999999999</v>
      </c>
      <c r="S9" s="17">
        <f t="shared" si="1"/>
        <v>72.12</v>
      </c>
      <c r="T9" s="17">
        <f t="shared" si="1"/>
        <v>417.5</v>
      </c>
      <c r="U9" s="17">
        <f t="shared" si="1"/>
        <v>15.46</v>
      </c>
      <c r="V9" s="17">
        <f t="shared" si="1"/>
        <v>38.82</v>
      </c>
      <c r="W9" s="17">
        <f t="shared" si="1"/>
        <v>0.11499999999999999</v>
      </c>
      <c r="X9" s="17">
        <f t="shared" si="1"/>
        <v>0.1</v>
      </c>
      <c r="Y9" s="17">
        <f t="shared" si="1"/>
        <v>299.7</v>
      </c>
      <c r="Z9" s="17">
        <f t="shared" si="1"/>
        <v>2.867</v>
      </c>
      <c r="AA9" s="17">
        <f t="shared" si="1"/>
        <v>90.92</v>
      </c>
      <c r="AB9" s="17">
        <f t="shared" si="1"/>
        <v>309.39</v>
      </c>
    </row>
    <row r="10" spans="1:28" x14ac:dyDescent="0.25">
      <c r="A10" s="7"/>
      <c r="B10" s="6" t="s">
        <v>9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7"/>
      <c r="S10" s="7"/>
      <c r="T10" s="7"/>
      <c r="U10" s="7"/>
      <c r="V10" s="7"/>
      <c r="W10" s="14"/>
      <c r="X10" s="14"/>
      <c r="Y10" s="14"/>
      <c r="Z10" s="14"/>
      <c r="AA10" s="14"/>
      <c r="AB10" s="14"/>
    </row>
    <row r="11" spans="1:28" x14ac:dyDescent="0.25">
      <c r="A11" s="7">
        <v>21</v>
      </c>
      <c r="B11" s="38" t="s">
        <v>100</v>
      </c>
      <c r="C11" s="22">
        <v>70</v>
      </c>
      <c r="D11" s="11">
        <v>0.96</v>
      </c>
      <c r="E11" s="11">
        <v>7.05</v>
      </c>
      <c r="F11" s="11">
        <v>5.43</v>
      </c>
      <c r="G11" s="11">
        <v>88.76</v>
      </c>
      <c r="H11" s="11">
        <v>7.5</v>
      </c>
      <c r="I11" s="11">
        <f t="shared" ref="I11:O11" si="2">V11/8*7</f>
        <v>0.26250000000000001</v>
      </c>
      <c r="J11" s="11">
        <f t="shared" si="2"/>
        <v>0</v>
      </c>
      <c r="K11" s="11">
        <f t="shared" si="2"/>
        <v>4.1124999999999998</v>
      </c>
      <c r="L11" s="11">
        <v>21.88</v>
      </c>
      <c r="M11" s="11">
        <v>0.9</v>
      </c>
      <c r="N11" s="11">
        <f t="shared" si="2"/>
        <v>16.362500000000001</v>
      </c>
      <c r="O11" s="11">
        <f t="shared" si="2"/>
        <v>32.637499999999996</v>
      </c>
      <c r="P11" s="22">
        <v>100</v>
      </c>
      <c r="Q11" s="11">
        <v>1.371</v>
      </c>
      <c r="R11" s="11">
        <v>10.07</v>
      </c>
      <c r="S11" s="11">
        <v>7.7569999999999997</v>
      </c>
      <c r="T11" s="11">
        <v>126.8</v>
      </c>
      <c r="U11" s="11">
        <v>10.71</v>
      </c>
      <c r="V11" s="11">
        <v>0.3</v>
      </c>
      <c r="W11" s="11">
        <v>0</v>
      </c>
      <c r="X11" s="11">
        <v>4.7</v>
      </c>
      <c r="Y11" s="11">
        <v>31.26</v>
      </c>
      <c r="Z11" s="11">
        <v>1.286</v>
      </c>
      <c r="AA11" s="11">
        <v>18.7</v>
      </c>
      <c r="AB11" s="11">
        <v>37.299999999999997</v>
      </c>
    </row>
    <row r="12" spans="1:28" ht="23.25" x14ac:dyDescent="0.25">
      <c r="A12" s="44">
        <v>147</v>
      </c>
      <c r="B12" s="38" t="s">
        <v>101</v>
      </c>
      <c r="C12" s="39" t="s">
        <v>60</v>
      </c>
      <c r="D12" s="11">
        <v>2.16</v>
      </c>
      <c r="E12" s="11">
        <v>6.16</v>
      </c>
      <c r="F12" s="11">
        <v>18.64</v>
      </c>
      <c r="G12" s="11">
        <v>148.80000000000001</v>
      </c>
      <c r="H12" s="11">
        <v>3.6</v>
      </c>
      <c r="I12" s="11">
        <f t="shared" ref="I12:O12" si="3">V12/25*20</f>
        <v>15.440000000000001</v>
      </c>
      <c r="J12" s="11">
        <v>0.1</v>
      </c>
      <c r="K12" s="11">
        <f t="shared" si="3"/>
        <v>0.08</v>
      </c>
      <c r="L12" s="11">
        <v>34</v>
      </c>
      <c r="M12" s="11">
        <v>1.3</v>
      </c>
      <c r="N12" s="11">
        <f>P26</f>
        <v>0</v>
      </c>
      <c r="O12" s="11">
        <f t="shared" si="3"/>
        <v>108.88</v>
      </c>
      <c r="P12" s="39" t="s">
        <v>51</v>
      </c>
      <c r="Q12" s="11">
        <v>2.7</v>
      </c>
      <c r="R12" s="11">
        <v>7.7</v>
      </c>
      <c r="S12" s="11">
        <v>23.3</v>
      </c>
      <c r="T12" s="11">
        <v>186</v>
      </c>
      <c r="U12" s="11">
        <v>4.5</v>
      </c>
      <c r="V12" s="11">
        <v>19.3</v>
      </c>
      <c r="W12" s="11">
        <v>0.13</v>
      </c>
      <c r="X12" s="11">
        <v>0.1</v>
      </c>
      <c r="Y12" s="11">
        <v>42.3</v>
      </c>
      <c r="Z12" s="11">
        <v>1.63</v>
      </c>
      <c r="AA12" s="11">
        <v>35.200000000000003</v>
      </c>
      <c r="AB12" s="11">
        <v>136.1</v>
      </c>
    </row>
    <row r="13" spans="1:28" ht="24" customHeight="1" x14ac:dyDescent="0.25">
      <c r="A13" s="38" t="s">
        <v>102</v>
      </c>
      <c r="B13" s="38" t="s">
        <v>103</v>
      </c>
      <c r="C13" s="8" t="s">
        <v>104</v>
      </c>
      <c r="D13" s="11">
        <v>15</v>
      </c>
      <c r="E13" s="11">
        <v>16.760000000000002</v>
      </c>
      <c r="F13" s="11">
        <v>8.1999999999999993</v>
      </c>
      <c r="G13" s="11">
        <v>252.5</v>
      </c>
      <c r="H13" s="11">
        <v>1.4</v>
      </c>
      <c r="I13" s="11">
        <v>0</v>
      </c>
      <c r="J13" s="11">
        <v>0</v>
      </c>
      <c r="K13" s="11">
        <v>0.4</v>
      </c>
      <c r="L13" s="11">
        <v>30</v>
      </c>
      <c r="M13" s="11">
        <v>2.2000000000000002</v>
      </c>
      <c r="N13" s="11">
        <v>12</v>
      </c>
      <c r="O13" s="11">
        <v>64</v>
      </c>
      <c r="P13" s="8" t="s">
        <v>104</v>
      </c>
      <c r="Q13" s="11">
        <v>15</v>
      </c>
      <c r="R13" s="11">
        <v>16.760000000000002</v>
      </c>
      <c r="S13" s="11">
        <v>8.1999999999999993</v>
      </c>
      <c r="T13" s="11">
        <v>252.5</v>
      </c>
      <c r="U13" s="11">
        <v>1.4</v>
      </c>
      <c r="V13" s="11">
        <v>0</v>
      </c>
      <c r="W13" s="11">
        <v>0</v>
      </c>
      <c r="X13" s="11">
        <v>0.4</v>
      </c>
      <c r="Y13" s="11">
        <v>30</v>
      </c>
      <c r="Z13" s="11">
        <v>2.2000000000000002</v>
      </c>
      <c r="AA13" s="11">
        <v>12</v>
      </c>
      <c r="AB13" s="11">
        <v>64</v>
      </c>
    </row>
    <row r="14" spans="1:28" ht="27" customHeight="1" x14ac:dyDescent="0.25">
      <c r="A14" s="7">
        <v>434</v>
      </c>
      <c r="B14" s="40" t="s">
        <v>89</v>
      </c>
      <c r="C14" s="8">
        <v>150</v>
      </c>
      <c r="D14" s="11">
        <v>36</v>
      </c>
      <c r="E14" s="11">
        <v>4.5</v>
      </c>
      <c r="F14" s="11">
        <v>23.3</v>
      </c>
      <c r="G14" s="11">
        <v>147</v>
      </c>
      <c r="H14" s="11">
        <v>6.4</v>
      </c>
      <c r="I14" s="11">
        <v>0.02</v>
      </c>
      <c r="J14" s="11">
        <v>0.02</v>
      </c>
      <c r="K14" s="11">
        <v>2.85</v>
      </c>
      <c r="L14" s="11">
        <v>34.5</v>
      </c>
      <c r="M14" s="11">
        <v>1</v>
      </c>
      <c r="N14" s="11">
        <v>30.18</v>
      </c>
      <c r="O14" s="11">
        <v>79.06</v>
      </c>
      <c r="P14" s="8">
        <v>180</v>
      </c>
      <c r="Q14" s="11">
        <v>36</v>
      </c>
      <c r="R14" s="11">
        <v>4.5</v>
      </c>
      <c r="S14" s="11">
        <v>23</v>
      </c>
      <c r="T14" s="11">
        <v>147</v>
      </c>
      <c r="U14" s="11">
        <f t="shared" ref="R14:AB14" si="4">H14/15*18</f>
        <v>7.6800000000000006</v>
      </c>
      <c r="V14" s="11">
        <f t="shared" si="4"/>
        <v>2.4E-2</v>
      </c>
      <c r="W14" s="11">
        <f t="shared" si="4"/>
        <v>2.4E-2</v>
      </c>
      <c r="X14" s="11">
        <f t="shared" si="4"/>
        <v>3.42</v>
      </c>
      <c r="Y14" s="11">
        <f t="shared" si="4"/>
        <v>41.4</v>
      </c>
      <c r="Z14" s="11">
        <f t="shared" si="4"/>
        <v>1.2</v>
      </c>
      <c r="AA14" s="11">
        <f t="shared" si="4"/>
        <v>36.216000000000001</v>
      </c>
      <c r="AB14" s="11">
        <f t="shared" si="4"/>
        <v>94.872000000000014</v>
      </c>
    </row>
    <row r="15" spans="1:28" ht="15.75" customHeight="1" x14ac:dyDescent="0.25">
      <c r="A15" s="7">
        <v>527</v>
      </c>
      <c r="B15" s="7" t="s">
        <v>121</v>
      </c>
      <c r="C15" s="36">
        <v>200</v>
      </c>
      <c r="D15" s="11">
        <v>0.9</v>
      </c>
      <c r="E15" s="11">
        <v>0</v>
      </c>
      <c r="F15" s="11">
        <v>12.9</v>
      </c>
      <c r="G15" s="11">
        <v>55</v>
      </c>
      <c r="H15" s="11">
        <v>0.5</v>
      </c>
      <c r="I15" s="11">
        <v>0</v>
      </c>
      <c r="J15" s="11">
        <v>0.01</v>
      </c>
      <c r="K15" s="11">
        <v>0</v>
      </c>
      <c r="L15" s="11">
        <v>28</v>
      </c>
      <c r="M15" s="11">
        <v>1.5</v>
      </c>
      <c r="N15" s="11">
        <v>22.33</v>
      </c>
      <c r="O15" s="11">
        <v>26.33</v>
      </c>
      <c r="P15" s="36">
        <v>200</v>
      </c>
      <c r="Q15" s="11">
        <v>0.9</v>
      </c>
      <c r="R15" s="11">
        <v>0</v>
      </c>
      <c r="S15" s="11">
        <v>13</v>
      </c>
      <c r="T15" s="11">
        <v>55</v>
      </c>
      <c r="U15" s="11">
        <v>0.5</v>
      </c>
      <c r="V15" s="11">
        <v>0</v>
      </c>
      <c r="W15" s="11">
        <v>0.01</v>
      </c>
      <c r="X15" s="11">
        <v>0</v>
      </c>
      <c r="Y15" s="11">
        <v>28</v>
      </c>
      <c r="Z15" s="11">
        <v>1.5</v>
      </c>
      <c r="AA15" s="11">
        <v>22.33</v>
      </c>
      <c r="AB15" s="11">
        <v>26.33</v>
      </c>
    </row>
    <row r="16" spans="1:28" x14ac:dyDescent="0.25">
      <c r="A16" s="7">
        <v>114</v>
      </c>
      <c r="B16" s="3" t="s">
        <v>18</v>
      </c>
      <c r="C16" s="5">
        <v>30</v>
      </c>
      <c r="D16" s="13">
        <v>2.4</v>
      </c>
      <c r="E16" s="13">
        <v>0.3</v>
      </c>
      <c r="F16" s="13">
        <v>14.3</v>
      </c>
      <c r="G16" s="13">
        <v>70.5</v>
      </c>
      <c r="H16" s="13">
        <v>0</v>
      </c>
      <c r="I16" s="13">
        <v>0</v>
      </c>
      <c r="J16" s="13">
        <v>4.3999999999999997E-2</v>
      </c>
      <c r="K16" s="13">
        <v>0</v>
      </c>
      <c r="L16" s="13">
        <v>6.9</v>
      </c>
      <c r="M16" s="13">
        <v>0.5</v>
      </c>
      <c r="N16" s="13">
        <v>13.6</v>
      </c>
      <c r="O16" s="13">
        <v>30.4</v>
      </c>
      <c r="P16" s="5">
        <v>40</v>
      </c>
      <c r="Q16" s="13">
        <v>3.2</v>
      </c>
      <c r="R16" s="13">
        <v>0.4</v>
      </c>
      <c r="S16" s="13">
        <v>19</v>
      </c>
      <c r="T16" s="13">
        <v>94</v>
      </c>
      <c r="U16" s="13">
        <v>0</v>
      </c>
      <c r="V16" s="13">
        <v>0</v>
      </c>
      <c r="W16" s="13">
        <v>5.5E-2</v>
      </c>
      <c r="X16" s="13">
        <v>0</v>
      </c>
      <c r="Y16" s="13">
        <v>9.1999999999999993</v>
      </c>
      <c r="Z16" s="13">
        <v>0.55000000000000004</v>
      </c>
      <c r="AA16" s="13">
        <v>17</v>
      </c>
      <c r="AB16" s="13">
        <v>38</v>
      </c>
    </row>
    <row r="17" spans="1:28" x14ac:dyDescent="0.25">
      <c r="A17" s="7">
        <v>116</v>
      </c>
      <c r="B17" s="7" t="s">
        <v>63</v>
      </c>
      <c r="C17" s="8">
        <v>30</v>
      </c>
      <c r="D17" s="7">
        <v>1.95</v>
      </c>
      <c r="E17" s="7">
        <v>0.33</v>
      </c>
      <c r="F17" s="7">
        <v>10.5</v>
      </c>
      <c r="G17" s="7">
        <v>54.3</v>
      </c>
      <c r="H17" s="7">
        <v>0</v>
      </c>
      <c r="I17" s="7">
        <v>0</v>
      </c>
      <c r="J17" s="7">
        <v>0.1</v>
      </c>
      <c r="K17" s="7">
        <v>0</v>
      </c>
      <c r="L17" s="7">
        <v>11</v>
      </c>
      <c r="M17" s="7">
        <v>1.2</v>
      </c>
      <c r="N17" s="7">
        <v>13.6</v>
      </c>
      <c r="O17" s="7">
        <v>30.4</v>
      </c>
      <c r="P17" s="8">
        <v>40</v>
      </c>
      <c r="Q17" s="11">
        <v>2.6</v>
      </c>
      <c r="R17" s="11">
        <v>0.44</v>
      </c>
      <c r="S17" s="11">
        <v>14</v>
      </c>
      <c r="T17" s="11">
        <v>72.400000000000006</v>
      </c>
      <c r="U17" s="11">
        <v>0</v>
      </c>
      <c r="V17" s="11">
        <v>0</v>
      </c>
      <c r="W17" s="11">
        <v>0.13300000000000001</v>
      </c>
      <c r="X17" s="11">
        <v>0</v>
      </c>
      <c r="Y17" s="11">
        <v>14.67</v>
      </c>
      <c r="Z17" s="11">
        <v>1.6</v>
      </c>
      <c r="AA17" s="11">
        <v>17</v>
      </c>
      <c r="AB17" s="11">
        <v>38</v>
      </c>
    </row>
    <row r="18" spans="1:28" x14ac:dyDescent="0.25">
      <c r="A18" s="7"/>
      <c r="B18" s="9" t="s">
        <v>16</v>
      </c>
      <c r="C18" s="8"/>
      <c r="D18" s="19">
        <f t="shared" ref="D18:O18" si="5">SUM(D11:D17)</f>
        <v>59.370000000000005</v>
      </c>
      <c r="E18" s="19">
        <f t="shared" si="5"/>
        <v>35.099999999999994</v>
      </c>
      <c r="F18" s="19">
        <f t="shared" si="5"/>
        <v>93.27</v>
      </c>
      <c r="G18" s="19">
        <f t="shared" si="5"/>
        <v>816.8599999999999</v>
      </c>
      <c r="H18" s="19">
        <f t="shared" si="5"/>
        <v>19.399999999999999</v>
      </c>
      <c r="I18" s="19">
        <f t="shared" si="5"/>
        <v>15.7225</v>
      </c>
      <c r="J18" s="19">
        <f t="shared" si="5"/>
        <v>0.27400000000000002</v>
      </c>
      <c r="K18" s="19">
        <f t="shared" si="5"/>
        <v>7.4425000000000008</v>
      </c>
      <c r="L18" s="19">
        <f t="shared" si="5"/>
        <v>166.28</v>
      </c>
      <c r="M18" s="19">
        <f t="shared" si="5"/>
        <v>8.6</v>
      </c>
      <c r="N18" s="19">
        <f t="shared" si="5"/>
        <v>108.07249999999999</v>
      </c>
      <c r="O18" s="19">
        <f t="shared" si="5"/>
        <v>371.70749999999992</v>
      </c>
      <c r="P18" s="30"/>
      <c r="Q18" s="19">
        <f t="shared" ref="Q18:AB18" si="6">SUM(Q11:Q17)</f>
        <v>61.771000000000001</v>
      </c>
      <c r="R18" s="19">
        <f t="shared" si="6"/>
        <v>39.869999999999997</v>
      </c>
      <c r="S18" s="19">
        <f t="shared" si="6"/>
        <v>108.25700000000001</v>
      </c>
      <c r="T18" s="19">
        <f t="shared" si="6"/>
        <v>933.69999999999993</v>
      </c>
      <c r="U18" s="19">
        <f t="shared" si="6"/>
        <v>24.79</v>
      </c>
      <c r="V18" s="19">
        <f t="shared" si="6"/>
        <v>19.624000000000002</v>
      </c>
      <c r="W18" s="19">
        <f t="shared" si="6"/>
        <v>0.35199999999999998</v>
      </c>
      <c r="X18" s="19">
        <f t="shared" si="6"/>
        <v>8.620000000000001</v>
      </c>
      <c r="Y18" s="19">
        <f t="shared" si="6"/>
        <v>196.82999999999998</v>
      </c>
      <c r="Z18" s="19">
        <f t="shared" si="6"/>
        <v>9.9659999999999993</v>
      </c>
      <c r="AA18" s="19">
        <f t="shared" si="6"/>
        <v>158.44600000000003</v>
      </c>
      <c r="AB18" s="19">
        <f t="shared" si="6"/>
        <v>434.60199999999998</v>
      </c>
    </row>
    <row r="19" spans="1:28" x14ac:dyDescent="0.25">
      <c r="A19" s="7"/>
      <c r="B19" s="1" t="s">
        <v>17</v>
      </c>
      <c r="C19" s="8"/>
      <c r="D19" s="41">
        <f t="shared" ref="D19:O19" si="7">D18+D9</f>
        <v>73.160000000000011</v>
      </c>
      <c r="E19" s="41">
        <f t="shared" si="7"/>
        <v>46.209999999999994</v>
      </c>
      <c r="F19" s="41">
        <f t="shared" si="7"/>
        <v>160.38999999999999</v>
      </c>
      <c r="G19" s="41">
        <f t="shared" si="7"/>
        <v>1210.8599999999999</v>
      </c>
      <c r="H19" s="41">
        <f t="shared" si="7"/>
        <v>34.86</v>
      </c>
      <c r="I19" s="41">
        <f t="shared" si="7"/>
        <v>54.542500000000004</v>
      </c>
      <c r="J19" s="41">
        <f t="shared" si="7"/>
        <v>0.378</v>
      </c>
      <c r="K19" s="41">
        <f t="shared" si="7"/>
        <v>7.5425000000000004</v>
      </c>
      <c r="L19" s="41">
        <f t="shared" si="7"/>
        <v>463.67999999999995</v>
      </c>
      <c r="M19" s="41">
        <f t="shared" si="7"/>
        <v>11.3</v>
      </c>
      <c r="N19" s="41">
        <f t="shared" si="7"/>
        <v>195.59249999999997</v>
      </c>
      <c r="O19" s="41">
        <f t="shared" si="7"/>
        <v>673.49749999999995</v>
      </c>
      <c r="P19" s="42"/>
      <c r="Q19" s="43">
        <f t="shared" ref="Q19:AB19" si="8">Q18+Q9</f>
        <v>76.361000000000004</v>
      </c>
      <c r="R19" s="43">
        <f t="shared" si="8"/>
        <v>51.08</v>
      </c>
      <c r="S19" s="43">
        <f t="shared" si="8"/>
        <v>180.37700000000001</v>
      </c>
      <c r="T19" s="43">
        <f t="shared" si="8"/>
        <v>1351.1999999999998</v>
      </c>
      <c r="U19" s="43">
        <f t="shared" si="8"/>
        <v>40.25</v>
      </c>
      <c r="V19" s="43">
        <f t="shared" si="8"/>
        <v>58.444000000000003</v>
      </c>
      <c r="W19" s="43">
        <f t="shared" si="8"/>
        <v>0.46699999999999997</v>
      </c>
      <c r="X19" s="43">
        <f t="shared" si="8"/>
        <v>8.7200000000000006</v>
      </c>
      <c r="Y19" s="43">
        <f t="shared" si="8"/>
        <v>496.53</v>
      </c>
      <c r="Z19" s="43">
        <f t="shared" si="8"/>
        <v>12.832999999999998</v>
      </c>
      <c r="AA19" s="43">
        <f t="shared" si="8"/>
        <v>249.36600000000004</v>
      </c>
      <c r="AB19" s="43">
        <f t="shared" si="8"/>
        <v>743.99199999999996</v>
      </c>
    </row>
    <row r="20" spans="1:28" x14ac:dyDescent="0.25">
      <c r="D20" s="31"/>
      <c r="E20" s="31"/>
      <c r="F20" s="31"/>
      <c r="G20" s="3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</sheetData>
  <mergeCells count="6">
    <mergeCell ref="Y3:AB3"/>
    <mergeCell ref="D3:G3"/>
    <mergeCell ref="H3:K3"/>
    <mergeCell ref="L3:O3"/>
    <mergeCell ref="Q3:T3"/>
    <mergeCell ref="U3:X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2022-11-29T11:41:45Z</dcterms:modified>
</cp:coreProperties>
</file>